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6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2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360" windowHeight="7995" firstSheet="14" activeTab="14"/>
  </bookViews>
  <sheets>
    <sheet name="2009년" sheetId="1" state="hidden" r:id="rId1"/>
    <sheet name="2010년" sheetId="2" state="hidden" r:id="rId2"/>
    <sheet name="Sheet3" sheetId="3" state="hidden" r:id="rId3"/>
    <sheet name="Sheet4" sheetId="4" state="hidden" r:id="rId4"/>
    <sheet name="Sheet5" sheetId="5" state="hidden" r:id="rId5"/>
    <sheet name="Sheet6" sheetId="6" state="hidden" r:id="rId6"/>
    <sheet name="Sheet7" sheetId="7" state="hidden" r:id="rId7"/>
    <sheet name="Sheet8" sheetId="8" state="hidden" r:id="rId8"/>
    <sheet name="Sheet9" sheetId="9" state="hidden" r:id="rId9"/>
    <sheet name="Sheet10" sheetId="10" state="hidden" r:id="rId10"/>
    <sheet name="Sheet11" sheetId="11" state="hidden" r:id="rId11"/>
    <sheet name="Sheet12" sheetId="12" state="hidden" r:id="rId12"/>
    <sheet name="Sheet13" sheetId="13" state="hidden" r:id="rId13"/>
    <sheet name="Sheet14" sheetId="14" state="hidden" r:id="rId14"/>
    <sheet name="Sheet1" sheetId="15" r:id="rId15"/>
  </sheets>
  <calcPr calcId="125725"/>
  <customWorkbookViews>
    <customWorkbookView name="SEC - 사용자 보기" guid="{02B336AA-C04D-4AFC-94DE-6EA679E97967}" mergeInterval="0" personalView="1" maximized="1" xWindow="1" yWindow="1" windowWidth="1020" windowHeight="543" activeSheetId="15"/>
  </customWorkbookViews>
</workbook>
</file>

<file path=xl/calcChain.xml><?xml version="1.0" encoding="utf-8"?>
<calcChain xmlns="http://schemas.openxmlformats.org/spreadsheetml/2006/main">
  <c r="G14" i="15"/>
  <c r="G43"/>
  <c r="G44"/>
  <c r="G45" s="1"/>
  <c r="G46" s="1"/>
  <c r="G47" s="1"/>
  <c r="G48" s="1"/>
  <c r="G49" s="1"/>
  <c r="G50" s="1"/>
  <c r="G51" s="1"/>
  <c r="G52" s="1"/>
  <c r="G53" s="1"/>
  <c r="G54" s="1"/>
  <c r="J130" i="2"/>
  <c r="J131"/>
  <c r="G15" i="15"/>
  <c r="G16" s="1"/>
  <c r="G17" s="1"/>
  <c r="G18" s="1"/>
  <c r="G4"/>
  <c r="G5" s="1"/>
  <c r="G94" i="2"/>
  <c r="G95"/>
  <c r="J124"/>
  <c r="J113"/>
  <c r="J110"/>
  <c r="J115" s="1"/>
  <c r="G140"/>
  <c r="G48"/>
  <c r="G49" s="1"/>
  <c r="G50" s="1"/>
  <c r="G51" s="1"/>
  <c r="G52" s="1"/>
  <c r="G53" s="1"/>
  <c r="G54" s="1"/>
  <c r="G55" s="1"/>
  <c r="I103" i="1"/>
  <c r="G14" i="2"/>
  <c r="G15" s="1"/>
  <c r="G16" s="1"/>
  <c r="G17" s="1"/>
  <c r="G18" s="1"/>
  <c r="G19" s="1"/>
  <c r="G20" s="1"/>
  <c r="G21" s="1"/>
  <c r="G22" s="1"/>
  <c r="G23" s="1"/>
  <c r="G4"/>
  <c r="G5" s="1"/>
  <c r="G6" s="1"/>
  <c r="G7" s="1"/>
  <c r="G8" s="1"/>
  <c r="G9" s="1"/>
  <c r="G10" s="1"/>
  <c r="G11" s="1"/>
  <c r="G12" s="1"/>
  <c r="G25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60"/>
  <c r="G61"/>
  <c r="G62"/>
  <c r="G63" s="1"/>
  <c r="G64" s="1"/>
  <c r="G65" s="1"/>
  <c r="G66" s="1"/>
  <c r="G67" s="1"/>
  <c r="G68" s="1"/>
  <c r="G69" s="1"/>
  <c r="K17"/>
  <c r="G93" i="1"/>
  <c r="G100"/>
  <c r="K5" i="2"/>
  <c r="K6" s="1"/>
  <c r="K47"/>
  <c r="K25"/>
  <c r="K26" s="1"/>
  <c r="J143" i="1"/>
  <c r="J99"/>
  <c r="J100" s="1"/>
  <c r="J75"/>
  <c r="J76" s="1"/>
  <c r="J44"/>
  <c r="J19"/>
  <c r="G6" i="15" l="1"/>
  <c r="G7" s="1"/>
  <c r="G8" s="1"/>
  <c r="G9" s="1"/>
  <c r="G10" s="1"/>
  <c r="G11" s="1"/>
  <c r="G12" s="1"/>
  <c r="G19"/>
  <c r="G20" s="1"/>
  <c r="G21" s="1"/>
  <c r="G22" s="1"/>
  <c r="G23" s="1"/>
  <c r="G24" s="1"/>
  <c r="G25" s="1"/>
  <c r="G56" i="2"/>
  <c r="G57" s="1"/>
  <c r="G58" s="1"/>
  <c r="G70"/>
  <c r="G101" i="1"/>
  <c r="G102" s="1"/>
  <c r="J17" i="2"/>
  <c r="G26" i="15" l="1"/>
  <c r="G71" i="2"/>
  <c r="G72" s="1"/>
  <c r="G73" s="1"/>
  <c r="G74" s="1"/>
  <c r="G75" s="1"/>
  <c r="G76" s="1"/>
  <c r="K40"/>
  <c r="G28" i="15" l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77" i="2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46" i="1"/>
  <c r="G47"/>
  <c r="G48"/>
  <c r="G49"/>
  <c r="G50"/>
  <c r="G51"/>
  <c r="G52"/>
  <c r="G53"/>
  <c r="G54"/>
  <c r="G55"/>
  <c r="G56"/>
  <c r="G57"/>
  <c r="G58"/>
  <c r="G59" s="1"/>
  <c r="G60" s="1"/>
  <c r="G61"/>
  <c r="G62"/>
  <c r="G63"/>
  <c r="G64"/>
  <c r="G65" s="1"/>
  <c r="G66" s="1"/>
  <c r="G67"/>
  <c r="G68"/>
  <c r="G69"/>
  <c r="G70"/>
  <c r="G71"/>
  <c r="G72"/>
  <c r="G73"/>
  <c r="G74" s="1"/>
  <c r="G76"/>
  <c r="G77"/>
  <c r="G78"/>
  <c r="G79"/>
  <c r="G80"/>
  <c r="G81"/>
  <c r="G82"/>
  <c r="G83"/>
  <c r="G84"/>
  <c r="G85"/>
  <c r="G86"/>
  <c r="G87" s="1"/>
  <c r="G88" s="1"/>
  <c r="G89"/>
  <c r="G90"/>
  <c r="G91"/>
  <c r="G92"/>
  <c r="G94"/>
  <c r="G95"/>
  <c r="G96"/>
  <c r="G97"/>
  <c r="G98" s="1"/>
  <c r="G103"/>
  <c r="G104" s="1"/>
  <c r="G105"/>
  <c r="G106"/>
  <c r="G107"/>
  <c r="G108"/>
  <c r="G109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K104"/>
  <c r="G3"/>
  <c r="G4"/>
  <c r="G5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92" i="2" l="1"/>
  <c r="G93" s="1"/>
  <c r="G96" s="1"/>
  <c r="G20" i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J20"/>
  <c r="G37"/>
  <c r="G38" s="1"/>
  <c r="G39" s="1"/>
  <c r="G40" s="1"/>
  <c r="G41" s="1"/>
  <c r="G42" s="1"/>
  <c r="G43" s="1"/>
  <c r="G44" s="1"/>
  <c r="J45" s="1"/>
  <c r="G127"/>
  <c r="G97" i="2" l="1"/>
  <c r="G98" s="1"/>
  <c r="G99" s="1"/>
  <c r="G100" s="1"/>
  <c r="G101" s="1"/>
  <c r="G102" s="1"/>
  <c r="G103" s="1"/>
  <c r="G104" s="1"/>
  <c r="G105" s="1"/>
  <c r="G106" s="1"/>
  <c r="G128" i="1"/>
  <c r="G129" s="1"/>
  <c r="G107" i="2" l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30" i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6" l="1"/>
  <c r="J144"/>
</calcChain>
</file>

<file path=xl/sharedStrings.xml><?xml version="1.0" encoding="utf-8"?>
<sst xmlns="http://schemas.openxmlformats.org/spreadsheetml/2006/main" count="369" uniqueCount="315">
  <si>
    <t>거래일자</t>
    <phoneticPr fontId="1" type="noConversion"/>
  </si>
  <si>
    <t>NO</t>
    <phoneticPr fontId="1" type="noConversion"/>
  </si>
  <si>
    <t>8기 운영자금 이월</t>
    <phoneticPr fontId="2" type="noConversion"/>
  </si>
  <si>
    <t>송금수수료</t>
    <phoneticPr fontId="2" type="noConversion"/>
  </si>
  <si>
    <t>루버스 8,9기 회의식대</t>
    <phoneticPr fontId="2" type="noConversion"/>
  </si>
  <si>
    <t>8기 운영진선물(송정원)</t>
    <phoneticPr fontId="2" type="noConversion"/>
  </si>
  <si>
    <t>G.I.JOE 씨너스 티켓(10장)</t>
    <phoneticPr fontId="2" type="noConversion"/>
  </si>
  <si>
    <t>루버스정모 - G.I.JOE (케익)</t>
    <phoneticPr fontId="2" type="noConversion"/>
  </si>
  <si>
    <t>루버스정모 부족분 보조</t>
    <phoneticPr fontId="2" type="noConversion"/>
  </si>
  <si>
    <t>9기 기념품 선금(쿠션&amp;토이)</t>
    <phoneticPr fontId="2" type="noConversion"/>
  </si>
  <si>
    <t>BH 사무실 미팅</t>
    <phoneticPr fontId="2" type="noConversion"/>
  </si>
  <si>
    <t>BH 사무실 미팅 (케익)</t>
    <phoneticPr fontId="2" type="noConversion"/>
  </si>
  <si>
    <t>8월 서버비(후이즈)</t>
    <phoneticPr fontId="1" type="noConversion"/>
  </si>
  <si>
    <t>9월 서버비(후이즈)</t>
    <phoneticPr fontId="1" type="noConversion"/>
  </si>
  <si>
    <t>문구류 (9기 파일철)</t>
    <phoneticPr fontId="1" type="noConversion"/>
  </si>
  <si>
    <t>9기 기념품 포장(병헌님)</t>
    <phoneticPr fontId="1" type="noConversion"/>
  </si>
  <si>
    <t>예금이자</t>
    <phoneticPr fontId="1" type="noConversion"/>
  </si>
  <si>
    <t>루버스정모 잔금</t>
    <phoneticPr fontId="1" type="noConversion"/>
  </si>
  <si>
    <t>루버스 8기 회비</t>
    <phoneticPr fontId="1" type="noConversion"/>
  </si>
  <si>
    <t>루버스 8기 회비 이자</t>
    <phoneticPr fontId="1" type="noConversion"/>
  </si>
  <si>
    <t>루버스회비(1년정기예금)-하나은행</t>
    <phoneticPr fontId="1" type="noConversion"/>
  </si>
  <si>
    <t>9기 기념품 잔금(쿠션&amp;토이)</t>
    <phoneticPr fontId="1" type="noConversion"/>
  </si>
  <si>
    <t>IRIS 제작발표 종이백 제작</t>
    <phoneticPr fontId="1" type="noConversion"/>
  </si>
  <si>
    <t>IRIS 제작발표 기념품(H.P줄1,500*4,000) 선금</t>
    <phoneticPr fontId="1" type="noConversion"/>
  </si>
  <si>
    <t>IRIS 제작발표 - 물</t>
    <phoneticPr fontId="1" type="noConversion"/>
  </si>
  <si>
    <t>IRIS 종이백 추가주문(500EA)</t>
    <phoneticPr fontId="1" type="noConversion"/>
  </si>
  <si>
    <t>IRIS 카드(광화문제작발표회)</t>
    <phoneticPr fontId="1" type="noConversion"/>
  </si>
  <si>
    <t>IRIS 꽃(광화문제작발표회)</t>
    <phoneticPr fontId="1" type="noConversion"/>
  </si>
  <si>
    <t>부.국.제 포토타올 제작(동화리빙)-VAT포함</t>
    <phoneticPr fontId="1" type="noConversion"/>
  </si>
  <si>
    <t>IRIS 제작발표회 - 인터넷사용</t>
    <phoneticPr fontId="1" type="noConversion"/>
  </si>
  <si>
    <t xml:space="preserve">                      - 운영진식대</t>
    <phoneticPr fontId="1" type="noConversion"/>
  </si>
  <si>
    <t xml:space="preserve">                      - 문구류</t>
    <phoneticPr fontId="1" type="noConversion"/>
  </si>
  <si>
    <t xml:space="preserve">                      - 배우,감독 음료대</t>
    <phoneticPr fontId="1" type="noConversion"/>
  </si>
  <si>
    <t>부.국.제 포토타올 추가주문(100EA)-VAT포함</t>
    <phoneticPr fontId="1" type="noConversion"/>
  </si>
  <si>
    <t>부.국.제 - 나.비.다 (병헌님 선물)</t>
    <phoneticPr fontId="1" type="noConversion"/>
  </si>
  <si>
    <t xml:space="preserve">                           (배우,감독 선물)</t>
    <phoneticPr fontId="1" type="noConversion"/>
  </si>
  <si>
    <t xml:space="preserve">                          - 축하카드</t>
    <phoneticPr fontId="1" type="noConversion"/>
  </si>
  <si>
    <t>부.국.제 - 나.비.다(현수막 제작)</t>
    <phoneticPr fontId="1" type="noConversion"/>
  </si>
  <si>
    <t>나.비.다 단체관람 포토타올 추가주문(100EA)</t>
    <phoneticPr fontId="1" type="noConversion"/>
  </si>
  <si>
    <t>IRIS 제작발표회 - 스티커 제작</t>
    <phoneticPr fontId="1" type="noConversion"/>
  </si>
  <si>
    <t>나.비.다 단관 - 문서출력</t>
    <phoneticPr fontId="1" type="noConversion"/>
  </si>
  <si>
    <t xml:space="preserve">                   - 문구류</t>
    <phoneticPr fontId="1" type="noConversion"/>
  </si>
  <si>
    <t>IRIS 기념품(H.P고리)-7,000*150</t>
    <phoneticPr fontId="1" type="noConversion"/>
  </si>
  <si>
    <t xml:space="preserve">                (H.P줄)-5,000*149</t>
    <phoneticPr fontId="1" type="noConversion"/>
  </si>
  <si>
    <t xml:space="preserve">                   - 대관료(압구정CGV)</t>
    <phoneticPr fontId="1" type="noConversion"/>
  </si>
  <si>
    <t>루버스 MT 비용 부족분 보조</t>
    <phoneticPr fontId="1" type="noConversion"/>
  </si>
  <si>
    <t>운영진회의 식대</t>
    <phoneticPr fontId="1" type="noConversion"/>
  </si>
  <si>
    <t>IRIS 기념품 잔금(쿠션&amp;토이)</t>
    <phoneticPr fontId="1" type="noConversion"/>
  </si>
  <si>
    <t>9기 기념품 한국배송료</t>
    <phoneticPr fontId="1" type="noConversion"/>
  </si>
  <si>
    <t>10월 서버비(후이즈)</t>
    <phoneticPr fontId="1" type="noConversion"/>
  </si>
  <si>
    <t>11월 서버비(후이즈)</t>
    <phoneticPr fontId="1" type="noConversion"/>
  </si>
  <si>
    <t>IRIS 서포팅 - 스티커제작</t>
    <phoneticPr fontId="1" type="noConversion"/>
  </si>
  <si>
    <t xml:space="preserve">               - 핫팩(병헌님)          </t>
    <phoneticPr fontId="1" type="noConversion"/>
  </si>
  <si>
    <t>빼빼로데이 - 병헌님외(소속사5명)</t>
    <phoneticPr fontId="1" type="noConversion"/>
  </si>
  <si>
    <t xml:space="preserve">                - 포장</t>
    <phoneticPr fontId="1" type="noConversion"/>
  </si>
  <si>
    <t>IRIS 서포팅 - 통행료(송미령님)</t>
    <phoneticPr fontId="1" type="noConversion"/>
  </si>
  <si>
    <t xml:space="preserve">                - 음료대</t>
    <phoneticPr fontId="1" type="noConversion"/>
  </si>
  <si>
    <t xml:space="preserve">                - 주유대(송미령님)</t>
    <phoneticPr fontId="1" type="noConversion"/>
  </si>
  <si>
    <t xml:space="preserve">                - 도시락 운임비</t>
    <phoneticPr fontId="1" type="noConversion"/>
  </si>
  <si>
    <t xml:space="preserve">                - 네비게이션 대여(송미령님차량)</t>
    <phoneticPr fontId="1" type="noConversion"/>
  </si>
  <si>
    <t>병헌님 사무실 미팅 - 교통비</t>
    <phoneticPr fontId="1" type="noConversion"/>
  </si>
  <si>
    <t xml:space="preserve">                           - 선물(케익)</t>
    <phoneticPr fontId="1" type="noConversion"/>
  </si>
  <si>
    <t>루버스 정모 식대 부족분 보조</t>
    <phoneticPr fontId="1" type="noConversion"/>
  </si>
  <si>
    <t>LBH 한정판카드(101*25000)-unicef</t>
    <phoneticPr fontId="1" type="noConversion"/>
  </si>
  <si>
    <t>일본 - 65명</t>
    <phoneticPr fontId="1" type="noConversion"/>
  </si>
  <si>
    <t>한국 - 개인배송:11명, 단체배송:25명</t>
    <phoneticPr fontId="1" type="noConversion"/>
  </si>
  <si>
    <t>LBH 한정판카드 - 운임비(운영진받음)</t>
    <phoneticPr fontId="1" type="noConversion"/>
  </si>
  <si>
    <t>우편료(연하장원본)-용산-&gt;양동사</t>
    <phoneticPr fontId="1" type="noConversion"/>
  </si>
  <si>
    <t>우편료(IRIS 시청률이벤트선물)-일본</t>
    <phoneticPr fontId="1" type="noConversion"/>
  </si>
  <si>
    <t>내            용</t>
    <phoneticPr fontId="1" type="noConversion"/>
  </si>
  <si>
    <t>잔   액</t>
    <phoneticPr fontId="1" type="noConversion"/>
  </si>
  <si>
    <t>비  고</t>
    <phoneticPr fontId="1" type="noConversion"/>
  </si>
  <si>
    <t>IRIS 종방연 케익 선금</t>
    <phoneticPr fontId="1" type="noConversion"/>
  </si>
  <si>
    <t>(IRIS 쿠키:1,000,000 / 케익:650,000)</t>
    <phoneticPr fontId="1" type="noConversion"/>
  </si>
  <si>
    <t>unicef 연하장 결제</t>
    <phoneticPr fontId="1" type="noConversion"/>
  </si>
  <si>
    <t>(계절인사 1,500*800 / 황금별 1,300*500)</t>
    <phoneticPr fontId="1" type="noConversion"/>
  </si>
  <si>
    <t>unicef 연하장 인쇄비</t>
    <phoneticPr fontId="1" type="noConversion"/>
  </si>
  <si>
    <t>(속지:360,000 / 봉투:30,000 / 가공:60,000)</t>
    <phoneticPr fontId="1" type="noConversion"/>
  </si>
  <si>
    <t>IRIS 종방연 케익초</t>
    <phoneticPr fontId="1" type="noConversion"/>
  </si>
  <si>
    <t>문구류 (루버스 연하장 주소라벨)</t>
    <phoneticPr fontId="1" type="noConversion"/>
  </si>
  <si>
    <t>예금이자</t>
    <phoneticPr fontId="1" type="noConversion"/>
  </si>
  <si>
    <t>성탄선물(병헌님) - 경옥고</t>
    <phoneticPr fontId="1" type="noConversion"/>
  </si>
  <si>
    <t xml:space="preserve">            (손이사,박실장) - 건강식품</t>
    <phoneticPr fontId="1" type="noConversion"/>
  </si>
  <si>
    <t xml:space="preserve">            (유실장,매니져) - 화장품</t>
    <phoneticPr fontId="1" type="noConversion"/>
  </si>
  <si>
    <t xml:space="preserve">            (정팀장,코디) - 화장품</t>
    <phoneticPr fontId="1" type="noConversion"/>
  </si>
  <si>
    <t>루버스 송년정모 케익</t>
    <phoneticPr fontId="1" type="noConversion"/>
  </si>
  <si>
    <t>교통비(롯데백화점-&gt;정모장소)</t>
    <phoneticPr fontId="1" type="noConversion"/>
  </si>
  <si>
    <t>문구류</t>
    <phoneticPr fontId="1" type="noConversion"/>
  </si>
  <si>
    <t>루버스정모 식대 부족분 보조</t>
    <phoneticPr fontId="1" type="noConversion"/>
  </si>
  <si>
    <t>KBS 연기대상 꽃다발</t>
    <phoneticPr fontId="1" type="noConversion"/>
  </si>
  <si>
    <t>KBS 연기대상 축하카드</t>
    <phoneticPr fontId="1" type="noConversion"/>
  </si>
  <si>
    <t>입   금</t>
    <phoneticPr fontId="1" type="noConversion"/>
  </si>
  <si>
    <t>지   출</t>
    <phoneticPr fontId="1" type="noConversion"/>
  </si>
  <si>
    <t xml:space="preserve">                    - 축하케익</t>
    <phoneticPr fontId="1" type="noConversion"/>
  </si>
  <si>
    <t>* LBH 한정판 카드 - 일본 미입금액</t>
    <phoneticPr fontId="1" type="noConversion"/>
  </si>
  <si>
    <t xml:space="preserve">                 - 타올판매(18장*5,000)</t>
    <phoneticPr fontId="1" type="noConversion"/>
  </si>
  <si>
    <t xml:space="preserve">                 - iris H.P고리(11*5000)</t>
    <phoneticPr fontId="1" type="noConversion"/>
  </si>
  <si>
    <t xml:space="preserve">                    (한국:준회원2명)</t>
    <phoneticPr fontId="1" type="noConversion"/>
  </si>
  <si>
    <t>IRIS 막방 신청(한국:정회원26명)</t>
    <phoneticPr fontId="1" type="noConversion"/>
  </si>
  <si>
    <r>
      <t>IRIS 막방 신청(한국:준회원2명)-</t>
    </r>
    <r>
      <rPr>
        <sz val="9"/>
        <color rgb="FFFF0000"/>
        <rFont val="돋움"/>
        <family val="3"/>
        <charset val="129"/>
      </rPr>
      <t>환불</t>
    </r>
    <phoneticPr fontId="1" type="noConversion"/>
  </si>
  <si>
    <r>
      <t xml:space="preserve">IRIS 막방 단관 </t>
    </r>
    <r>
      <rPr>
        <sz val="9"/>
        <color rgb="FFFF0000"/>
        <rFont val="돋움"/>
        <family val="3"/>
        <charset val="129"/>
      </rPr>
      <t>환불</t>
    </r>
    <r>
      <rPr>
        <sz val="9"/>
        <color theme="9" tint="-0.499984740745262"/>
        <rFont val="돋움"/>
        <family val="3"/>
        <charset val="129"/>
      </rPr>
      <t>(26명)</t>
    </r>
    <phoneticPr fontId="1" type="noConversion"/>
  </si>
  <si>
    <t xml:space="preserve">      - 일본분 타올값 5,000-50,000 잘못 줌</t>
    <phoneticPr fontId="1" type="noConversion"/>
  </si>
  <si>
    <t>부.국.제 - 기념품(포토타올) : 200*5,000</t>
    <phoneticPr fontId="1" type="noConversion"/>
  </si>
  <si>
    <t>나.비.다 단관 - 122명*9,000</t>
    <phoneticPr fontId="1" type="noConversion"/>
  </si>
  <si>
    <t>일본 회원가입(성인1,089명)</t>
    <phoneticPr fontId="2" type="noConversion"/>
  </si>
  <si>
    <t>1년 정기예금 이체 수수료</t>
    <phoneticPr fontId="1" type="noConversion"/>
  </si>
  <si>
    <t>기념품 잔금 이체 수수료</t>
    <phoneticPr fontId="1" type="noConversion"/>
  </si>
  <si>
    <t>택배비 (8기물품) 착불 - 송정원-&gt; 유정란</t>
    <phoneticPr fontId="1" type="noConversion"/>
  </si>
  <si>
    <t xml:space="preserve">                   - 택배비 착불(타올-&gt;압구정CGV)</t>
    <phoneticPr fontId="1" type="noConversion"/>
  </si>
  <si>
    <t xml:space="preserve">                - 네비게이션 대여 택배비(김한아)</t>
    <phoneticPr fontId="1" type="noConversion"/>
  </si>
  <si>
    <t>퀵비 - 성탄선물(장혜림-소속사)</t>
    <phoneticPr fontId="1" type="noConversion"/>
  </si>
  <si>
    <t>퀵비 - IRIS 동영상(장혜림-&gt;논현)</t>
    <phoneticPr fontId="1" type="noConversion"/>
  </si>
  <si>
    <t>퀵비 - IRIS 동영상(논현-&gt;장혜림)</t>
    <phoneticPr fontId="1" type="noConversion"/>
  </si>
  <si>
    <t>2009년 전월이월</t>
    <phoneticPr fontId="1" type="noConversion"/>
  </si>
  <si>
    <r>
      <t xml:space="preserve">10/9 부국제 - 타올값 잘못 준 금액 </t>
    </r>
    <r>
      <rPr>
        <sz val="9"/>
        <color rgb="FF0070C0"/>
        <rFont val="돋움"/>
        <family val="3"/>
        <charset val="129"/>
      </rPr>
      <t>기부금으로</t>
    </r>
    <phoneticPr fontId="1" type="noConversion"/>
  </si>
  <si>
    <t>우편료-기념품제작(병헌님사인)장혜림-암사</t>
    <phoneticPr fontId="1" type="noConversion"/>
  </si>
  <si>
    <t>KBS 연기대상 - 현수막 작업(pc방)</t>
    <phoneticPr fontId="1" type="noConversion"/>
  </si>
  <si>
    <t>IRIS 제작발표 - 라이스파티(떡500명)</t>
    <phoneticPr fontId="1" type="noConversion"/>
  </si>
  <si>
    <t>IRIS 제작발표 - 병헌님,배우, 감독님 케익</t>
    <phoneticPr fontId="1" type="noConversion"/>
  </si>
  <si>
    <t>현금인출 수수료</t>
    <phoneticPr fontId="1" type="noConversion"/>
  </si>
  <si>
    <t>현금인출 수수료(막방단관환불)</t>
    <phoneticPr fontId="1" type="noConversion"/>
  </si>
  <si>
    <t>unicef 연하장 - 추가인쇄비</t>
    <phoneticPr fontId="1" type="noConversion"/>
  </si>
  <si>
    <t xml:space="preserve">                    - 계좌이체수수료</t>
    <phoneticPr fontId="1" type="noConversion"/>
  </si>
  <si>
    <t>KBS 연기대상 현수막 - 계좌이체</t>
    <phoneticPr fontId="1" type="noConversion"/>
  </si>
  <si>
    <t xml:space="preserve">              (학생 10명)</t>
    <phoneticPr fontId="1" type="noConversion"/>
  </si>
  <si>
    <t>LBH 한정판카드 - 코데라 유코(2개)</t>
    <phoneticPr fontId="1" type="noConversion"/>
  </si>
  <si>
    <t>LBH 한정판카드 - 석정자(1개)</t>
    <phoneticPr fontId="1" type="noConversion"/>
  </si>
  <si>
    <t>LBH 한정판카드 - 유키꼬 츠치야마(2개)</t>
    <phoneticPr fontId="1" type="noConversion"/>
  </si>
  <si>
    <t xml:space="preserve">     받아간 명단</t>
    <phoneticPr fontId="1" type="noConversion"/>
  </si>
  <si>
    <t xml:space="preserve">mariko kawaguchi </t>
    <phoneticPr fontId="1" type="noConversion"/>
  </si>
  <si>
    <t xml:space="preserve">masako hongo </t>
    <phoneticPr fontId="1" type="noConversion"/>
  </si>
  <si>
    <t xml:space="preserve">atsuko kinoshita </t>
    <phoneticPr fontId="1" type="noConversion"/>
  </si>
  <si>
    <t>KBS 연기대상 축하 초</t>
    <phoneticPr fontId="1" type="noConversion"/>
  </si>
  <si>
    <t>12월 서버비(후이즈)</t>
    <phoneticPr fontId="1" type="noConversion"/>
  </si>
  <si>
    <t>&gt;&gt; 2월정모 유니세프 카드</t>
    <phoneticPr fontId="1" type="noConversion"/>
  </si>
  <si>
    <t>&gt;&gt; 1월정모 유니세프 카드</t>
    <phoneticPr fontId="1" type="noConversion"/>
  </si>
  <si>
    <t>아이리스'제작발표회 종이백 환불금액</t>
    <phoneticPr fontId="1" type="noConversion"/>
  </si>
  <si>
    <t>9기 기념품 일본통관료</t>
    <phoneticPr fontId="1" type="noConversion"/>
  </si>
  <si>
    <t>루버스 정모 식대 부족분 보조</t>
    <phoneticPr fontId="1" type="noConversion"/>
  </si>
  <si>
    <t>Kyoko Shinbori</t>
    <phoneticPr fontId="1" type="noConversion"/>
  </si>
  <si>
    <t>LBH 한정판카드 - kyoko shinbori외(4개)</t>
    <phoneticPr fontId="1" type="noConversion"/>
  </si>
  <si>
    <t>유정란(혼고언니)</t>
    <phoneticPr fontId="1" type="noConversion"/>
  </si>
  <si>
    <t>yuko hamamoto 외</t>
    <phoneticPr fontId="1" type="noConversion"/>
  </si>
  <si>
    <t>ishiwata teruyo</t>
    <phoneticPr fontId="1" type="noConversion"/>
  </si>
  <si>
    <t>AKIKO MASHIMO</t>
    <phoneticPr fontId="1" type="noConversion"/>
  </si>
  <si>
    <t>kojima akiko 외</t>
    <phoneticPr fontId="1" type="noConversion"/>
  </si>
  <si>
    <t>9기 기념품 일본통관 자료-주문확인서 출력,스킨</t>
    <phoneticPr fontId="1" type="noConversion"/>
  </si>
  <si>
    <t>영화'인플루언스' - 꽃다발</t>
    <phoneticPr fontId="1" type="noConversion"/>
  </si>
  <si>
    <t xml:space="preserve">                        - 초콜릿</t>
    <phoneticPr fontId="1" type="noConversion"/>
  </si>
  <si>
    <t>퀵비 - 재상영 선물 DVD(놈놈놈,달콤한 인생)</t>
    <phoneticPr fontId="1" type="noConversion"/>
  </si>
  <si>
    <t>3월 서버비(후이즈)</t>
    <phoneticPr fontId="1" type="noConversion"/>
  </si>
  <si>
    <t>루버스 정모 잔금</t>
    <phoneticPr fontId="1" type="noConversion"/>
  </si>
  <si>
    <t>루버스 정모 - 문구류</t>
    <phoneticPr fontId="1" type="noConversion"/>
  </si>
  <si>
    <t>쿠션&amp;토이 - 9기 기념품잔금</t>
    <phoneticPr fontId="1" type="noConversion"/>
  </si>
  <si>
    <t>1월 서버비(후이즈)</t>
    <phoneticPr fontId="1" type="noConversion"/>
  </si>
  <si>
    <t>2월 서버비(후이즈)</t>
    <phoneticPr fontId="1" type="noConversion"/>
  </si>
  <si>
    <t>LBH 한정판카드 - mariko kawaguchi외(22개)</t>
    <phoneticPr fontId="1" type="noConversion"/>
  </si>
  <si>
    <t>재상영 선물 - DVD(놈놈놈,달콤한 인생)</t>
    <phoneticPr fontId="1" type="noConversion"/>
  </si>
  <si>
    <t>예금이자</t>
    <phoneticPr fontId="1" type="noConversion"/>
  </si>
  <si>
    <t>마키타노부에</t>
    <phoneticPr fontId="1" type="noConversion"/>
  </si>
  <si>
    <t>사토마리코</t>
    <phoneticPr fontId="1" type="noConversion"/>
  </si>
  <si>
    <t>카메다메구미</t>
    <phoneticPr fontId="1" type="noConversion"/>
  </si>
  <si>
    <t>코니시유코</t>
    <phoneticPr fontId="1" type="noConversion"/>
  </si>
  <si>
    <t>&gt;&gt;남은유니세프카드 다 찾아감</t>
    <phoneticPr fontId="1" type="noConversion"/>
  </si>
  <si>
    <t>&gt;&gt;김한아꺼</t>
    <phoneticPr fontId="1" type="noConversion"/>
  </si>
  <si>
    <t>5월 연합MT차량 - 선금이체</t>
    <phoneticPr fontId="1" type="noConversion"/>
  </si>
  <si>
    <t>배송비 - 쿠션&amp;토이→아브로드</t>
    <phoneticPr fontId="1" type="noConversion"/>
  </si>
  <si>
    <t>화물운송비 - 기념품 공항으로 운반</t>
    <phoneticPr fontId="1" type="noConversion"/>
  </si>
  <si>
    <t>창고료 - 기념품 보관(2달)</t>
    <phoneticPr fontId="1" type="noConversion"/>
  </si>
  <si>
    <t>연하장 우편료 - 홍콩,싱카폴,일본(아브로드)</t>
    <phoneticPr fontId="1" type="noConversion"/>
  </si>
  <si>
    <t>김한아</t>
    <phoneticPr fontId="1" type="noConversion"/>
  </si>
  <si>
    <t>2월 추가가입 한국회원 (성인14명)</t>
    <phoneticPr fontId="1" type="noConversion"/>
  </si>
  <si>
    <t xml:space="preserve">                              - 회비 부족하게 입금(1명)</t>
    <phoneticPr fontId="1" type="noConversion"/>
  </si>
  <si>
    <t xml:space="preserve">                              - (학생 2명)</t>
    <phoneticPr fontId="1" type="noConversion"/>
  </si>
  <si>
    <t>5월 연합MT 펜션완불 - 35,120평</t>
    <phoneticPr fontId="1" type="noConversion"/>
  </si>
  <si>
    <t>운영진 회의 식대</t>
    <phoneticPr fontId="1" type="noConversion"/>
  </si>
  <si>
    <t>운영진 회의 식대(백상예술대상)</t>
    <phoneticPr fontId="1" type="noConversion"/>
  </si>
  <si>
    <t>백상예술대상 - 꽃다발</t>
    <phoneticPr fontId="1" type="noConversion"/>
  </si>
  <si>
    <t>퀵비 - '악마를보았다' 단체T(광주→명동)</t>
    <phoneticPr fontId="1" type="noConversion"/>
  </si>
  <si>
    <t>화물운송비 - '악마를보았다'단체T(명동→양평)</t>
    <phoneticPr fontId="1" type="noConversion"/>
  </si>
  <si>
    <t xml:space="preserve">                   - 현수막제작</t>
    <phoneticPr fontId="1" type="noConversion"/>
  </si>
  <si>
    <t>4월 서버비(후이즈)</t>
    <phoneticPr fontId="1" type="noConversion"/>
  </si>
  <si>
    <t>1억예치금으로 대출(하나은행)</t>
    <phoneticPr fontId="1" type="noConversion"/>
  </si>
  <si>
    <t>아브로드-기념품배송대행-외국환결제(470,203*1200.69)</t>
    <phoneticPr fontId="1" type="noConversion"/>
  </si>
  <si>
    <t xml:space="preserve">                                  -외국환 송금수수료</t>
    <phoneticPr fontId="1" type="noConversion"/>
  </si>
  <si>
    <t>악마를 보았다' 단체T 제작 - 선금이체(총210만원)</t>
    <phoneticPr fontId="1" type="noConversion"/>
  </si>
  <si>
    <t>악마를보았다' 단체T 제작 - 잔금 결제</t>
    <phoneticPr fontId="1" type="noConversion"/>
  </si>
  <si>
    <t>배송비 - 홍콩EMS(기념품)</t>
    <phoneticPr fontId="1" type="noConversion"/>
  </si>
  <si>
    <t>배송비 - 홍콩EMS(기념품 재배송 4건)</t>
    <phoneticPr fontId="1" type="noConversion"/>
  </si>
  <si>
    <t>운영진,스탭 회의 식대-연합MT관련</t>
    <phoneticPr fontId="1" type="noConversion"/>
  </si>
  <si>
    <t>연하장 우편료 - 국내회원</t>
    <phoneticPr fontId="1" type="noConversion"/>
  </si>
  <si>
    <t>김한아-영수증분실</t>
    <phoneticPr fontId="1" type="noConversion"/>
  </si>
  <si>
    <t>교통비 - 택시(연합MT 답사)</t>
    <phoneticPr fontId="1" type="noConversion"/>
  </si>
  <si>
    <t xml:space="preserve">          - 기차(연합MT 답사)</t>
    <phoneticPr fontId="1" type="noConversion"/>
  </si>
  <si>
    <t>연합MT - 관광버스(45인승) 이용대금 완불</t>
    <phoneticPr fontId="1" type="noConversion"/>
  </si>
  <si>
    <t xml:space="preserve">                   - 김래은 환불</t>
    <phoneticPr fontId="1" type="noConversion"/>
  </si>
  <si>
    <t>IRIS 서포팅 - 하트박스(도시락) 선금</t>
    <phoneticPr fontId="1" type="noConversion"/>
  </si>
  <si>
    <t xml:space="preserve">               - 하트박스(도시락) 잔금</t>
    <phoneticPr fontId="1" type="noConversion"/>
  </si>
  <si>
    <t xml:space="preserve">                - 현금인출 수수료</t>
    <phoneticPr fontId="1" type="noConversion"/>
  </si>
  <si>
    <t>IRIS 종방연 케익 잔금</t>
    <phoneticPr fontId="1" type="noConversion"/>
  </si>
  <si>
    <t xml:space="preserve">                              - 계좌이체수수료</t>
    <phoneticPr fontId="1" type="noConversion"/>
  </si>
  <si>
    <t>우체국→우리은행 이체 수수료(7,000,000)</t>
    <phoneticPr fontId="1" type="noConversion"/>
  </si>
  <si>
    <t>우체국→우리은행 이체 수수료(10,000,000)</t>
    <phoneticPr fontId="1" type="noConversion"/>
  </si>
  <si>
    <t>우체국 결산이자</t>
    <phoneticPr fontId="1" type="noConversion"/>
  </si>
  <si>
    <t>우체국→우리은행 이체 수수료(6,000,000)</t>
    <phoneticPr fontId="1" type="noConversion"/>
  </si>
  <si>
    <t>2월 추가가입 일본회원 (성인5명)</t>
    <phoneticPr fontId="1" type="noConversion"/>
  </si>
  <si>
    <t>우체국 결산이자</t>
    <phoneticPr fontId="1" type="noConversion"/>
  </si>
  <si>
    <t xml:space="preserve">                      - 배송비(8*3,000)</t>
    <phoneticPr fontId="1" type="noConversion"/>
  </si>
  <si>
    <t>LBH 한정판카드 - 마키타 노부에 외(6개)</t>
    <phoneticPr fontId="1" type="noConversion"/>
  </si>
  <si>
    <t>우체국→우리은행 이체 수수료(4,300,000)</t>
    <phoneticPr fontId="1" type="noConversion"/>
  </si>
  <si>
    <t>예금이자</t>
    <phoneticPr fontId="1" type="noConversion"/>
  </si>
  <si>
    <t>LBH 한정판카드 - Kurashima Miyoko외(6개)</t>
    <phoneticPr fontId="1" type="noConversion"/>
  </si>
  <si>
    <t>유니세프카드</t>
    <phoneticPr fontId="1" type="noConversion"/>
  </si>
  <si>
    <t>김한아입금</t>
    <phoneticPr fontId="1" type="noConversion"/>
  </si>
  <si>
    <t>한국 회원가입(성인101명)</t>
    <phoneticPr fontId="2" type="noConversion"/>
  </si>
  <si>
    <t>홍콩,싱가폴 회원가입(30명)</t>
    <phoneticPr fontId="2" type="noConversion"/>
  </si>
  <si>
    <t>우체국</t>
    <phoneticPr fontId="1" type="noConversion"/>
  </si>
  <si>
    <t>LBH 한정판카드- 한국(34개입금완료)</t>
    <phoneticPr fontId="1" type="noConversion"/>
  </si>
  <si>
    <t xml:space="preserve">                      - 일본(65개중21개입금)</t>
    <phoneticPr fontId="1" type="noConversion"/>
  </si>
  <si>
    <t>수정&gt;&gt;23개입금</t>
    <phoneticPr fontId="1" type="noConversion"/>
  </si>
  <si>
    <t>^ 한정판카드값이 아닌 기부금인지 확인하고 수정할것!</t>
    <phoneticPr fontId="1" type="noConversion"/>
  </si>
  <si>
    <t>연합MT 선물 - BH&amp;C 노트(15개*8000)</t>
    <phoneticPr fontId="1" type="noConversion"/>
  </si>
  <si>
    <t>엽합MT 운영진 회의 식대</t>
    <phoneticPr fontId="1" type="noConversion"/>
  </si>
  <si>
    <t>연합MT 관련 - BH영상촬영(케익)</t>
    <phoneticPr fontId="1" type="noConversion"/>
  </si>
  <si>
    <t xml:space="preserve">            - 준비물(줄넘기,보드지우개 외)</t>
    <phoneticPr fontId="1" type="noConversion"/>
  </si>
  <si>
    <t xml:space="preserve">            - 운영진 회의 식대</t>
    <phoneticPr fontId="1" type="noConversion"/>
  </si>
  <si>
    <t xml:space="preserve">            - MT물품 배송비(명동→춘천)</t>
    <phoneticPr fontId="1" type="noConversion"/>
  </si>
  <si>
    <t>연합MT - 현수막 제작(2개)</t>
    <phoneticPr fontId="1" type="noConversion"/>
  </si>
  <si>
    <t xml:space="preserve">             - 빵 50개</t>
    <phoneticPr fontId="1" type="noConversion"/>
  </si>
  <si>
    <t>연합MT - BH사진포장</t>
    <phoneticPr fontId="1" type="noConversion"/>
  </si>
  <si>
    <t xml:space="preserve">            - 선물포장</t>
    <phoneticPr fontId="1" type="noConversion"/>
  </si>
  <si>
    <t xml:space="preserve">            - 선물(미샤 팩)</t>
    <phoneticPr fontId="1" type="noConversion"/>
  </si>
  <si>
    <t>연합MT  - 문구(A4용지)</t>
    <phoneticPr fontId="1" type="noConversion"/>
  </si>
  <si>
    <t xml:space="preserve">             - 교통비(한남→잠실)</t>
    <phoneticPr fontId="1" type="noConversion"/>
  </si>
  <si>
    <t>연합MT - 교통비(잠실→한남)</t>
    <phoneticPr fontId="1" type="noConversion"/>
  </si>
  <si>
    <t xml:space="preserve">            - 일정표외 출력</t>
    <phoneticPr fontId="1" type="noConversion"/>
  </si>
  <si>
    <t>연합MT 한국 - 개별이동(17*30,000)</t>
    <phoneticPr fontId="1" type="noConversion"/>
  </si>
  <si>
    <t xml:space="preserve">                   - 단체이동(22*44,000)</t>
    <phoneticPr fontId="1" type="noConversion"/>
  </si>
  <si>
    <t xml:space="preserve">                   - 단체이동(2*14,000)</t>
    <phoneticPr fontId="1" type="noConversion"/>
  </si>
  <si>
    <t xml:space="preserve">                   - 단체이동 편도(6*7,000)</t>
    <phoneticPr fontId="1" type="noConversion"/>
  </si>
  <si>
    <t>연합MT 일본 - 개별이동(5*30,000)</t>
    <phoneticPr fontId="1" type="noConversion"/>
  </si>
  <si>
    <t xml:space="preserve">                   - 교통비 환불(8*7,000)</t>
    <phoneticPr fontId="1" type="noConversion"/>
  </si>
  <si>
    <t xml:space="preserve">                   - 단체이동(17*44,000)</t>
    <phoneticPr fontId="1" type="noConversion"/>
  </si>
  <si>
    <t>연합MT - 단체티제작</t>
    <phoneticPr fontId="1" type="noConversion"/>
  </si>
  <si>
    <t>5월 서버비(후이즈)</t>
    <phoneticPr fontId="1" type="noConversion"/>
  </si>
  <si>
    <t>연합MT - 교통비(잠실→수원)</t>
    <phoneticPr fontId="1" type="noConversion"/>
  </si>
  <si>
    <t>기념품 재발송(쿠션&amp;토이)</t>
    <phoneticPr fontId="1" type="noConversion"/>
  </si>
  <si>
    <t>연합MT 비용 부족분</t>
    <phoneticPr fontId="1" type="noConversion"/>
  </si>
  <si>
    <t xml:space="preserve">                  - 케익</t>
    <phoneticPr fontId="1" type="noConversion"/>
  </si>
  <si>
    <t>연합MT - 밥차 담당 숙박비</t>
    <phoneticPr fontId="1" type="noConversion"/>
  </si>
  <si>
    <t>루버스 정모(한국회의정모) - 선금</t>
    <phoneticPr fontId="1" type="noConversion"/>
  </si>
  <si>
    <t>예금이자</t>
    <phoneticPr fontId="1" type="noConversion"/>
  </si>
  <si>
    <t>택배비 - 닷컴 서버</t>
    <phoneticPr fontId="1" type="noConversion"/>
  </si>
  <si>
    <t>7월 서버비(후이즈)</t>
    <phoneticPr fontId="1" type="noConversion"/>
  </si>
  <si>
    <t>웹호스팅 기간연장-후이즈</t>
    <phoneticPr fontId="1" type="noConversion"/>
  </si>
  <si>
    <t>가비아 - 도메인 2년연장</t>
    <phoneticPr fontId="1" type="noConversion"/>
  </si>
  <si>
    <t>(도메인-leebyunghun.org/leebyenghun.com)</t>
    <phoneticPr fontId="1" type="noConversion"/>
  </si>
  <si>
    <t>교통비 - 20주년행사 물품 이동(부천→김포공항)</t>
    <phoneticPr fontId="1" type="noConversion"/>
  </si>
  <si>
    <t>병헌님 생일선물 - 노트북</t>
    <phoneticPr fontId="1" type="noConversion"/>
  </si>
  <si>
    <t>20주년 기념 - 축하케잌</t>
    <phoneticPr fontId="1" type="noConversion"/>
  </si>
  <si>
    <t xml:space="preserve">                 - 축하초</t>
    <phoneticPr fontId="1" type="noConversion"/>
  </si>
  <si>
    <t>문구류 - 20주년기념</t>
    <phoneticPr fontId="1" type="noConversion"/>
  </si>
  <si>
    <t>퀵비 - 충무로→부천(20주년기념물품)</t>
    <phoneticPr fontId="1" type="noConversion"/>
  </si>
  <si>
    <t>6월 서버비(후이즈)</t>
    <phoneticPr fontId="1" type="noConversion"/>
  </si>
  <si>
    <t>숙박포함 -30명</t>
    <phoneticPr fontId="1" type="noConversion"/>
  </si>
  <si>
    <t>숙박비포함 -11명</t>
    <phoneticPr fontId="1" type="noConversion"/>
  </si>
  <si>
    <t>하나투어결제금액</t>
    <phoneticPr fontId="1" type="noConversion"/>
  </si>
  <si>
    <t>총 입금액</t>
    <phoneticPr fontId="1" type="noConversion"/>
  </si>
  <si>
    <t>양가은 불참으로 부족</t>
    <phoneticPr fontId="1" type="noConversion"/>
  </si>
  <si>
    <t>&gt;&gt;포토모자이크 비용</t>
    <phoneticPr fontId="1" type="noConversion"/>
  </si>
  <si>
    <t>입금 - 41명</t>
    <phoneticPr fontId="1" type="noConversion"/>
  </si>
  <si>
    <t>루버스보조</t>
    <phoneticPr fontId="1" type="noConversion"/>
  </si>
  <si>
    <t>&lt;제주 참석자&gt;</t>
    <phoneticPr fontId="1" type="noConversion"/>
  </si>
  <si>
    <t>추가수량발생-7/5</t>
    <phoneticPr fontId="1" type="noConversion"/>
  </si>
  <si>
    <t>현금인출 수수료</t>
    <phoneticPr fontId="1" type="noConversion"/>
  </si>
  <si>
    <t>20주년 기념품 제작 - 연필(BH, 사무실팀)</t>
    <phoneticPr fontId="1" type="noConversion"/>
  </si>
  <si>
    <t>20주년 기념 - 단체축하카드 제작</t>
    <phoneticPr fontId="1" type="noConversion"/>
  </si>
  <si>
    <t>EMS 배송 - 홍콩재발송 1건</t>
    <phoneticPr fontId="1" type="noConversion"/>
  </si>
  <si>
    <t>20주년 기념선물 - 포토모자이크(한국참석자선물)</t>
    <phoneticPr fontId="1" type="noConversion"/>
  </si>
  <si>
    <t>20주년 기념품 제작 - 연필(포장인건비)</t>
    <phoneticPr fontId="1" type="noConversion"/>
  </si>
  <si>
    <t>EMS 배송 - 홍콩재발송 2건</t>
    <phoneticPr fontId="1" type="noConversion"/>
  </si>
  <si>
    <t>EMS 배송 - 일본재발송 1건</t>
    <phoneticPr fontId="1" type="noConversion"/>
  </si>
  <si>
    <t>장혜림 배송</t>
    <phoneticPr fontId="1" type="noConversion"/>
  </si>
  <si>
    <t>대출결산이자 - 하나은행</t>
    <phoneticPr fontId="1" type="noConversion"/>
  </si>
  <si>
    <t>아브로드</t>
    <phoneticPr fontId="1" type="noConversion"/>
  </si>
  <si>
    <t>배송건으로 대출</t>
    <phoneticPr fontId="1" type="noConversion"/>
  </si>
  <si>
    <t>아브로드-기념품배송대행(재발송건)-외국환결제</t>
    <phoneticPr fontId="1" type="noConversion"/>
  </si>
  <si>
    <t>연합MT - 현수막 제작(2개), 문구류</t>
    <phoneticPr fontId="1" type="noConversion"/>
  </si>
  <si>
    <t>단체이동 - 교통비 환불(8*7,000)</t>
    <phoneticPr fontId="1" type="noConversion"/>
  </si>
  <si>
    <t>웹호스팅 1년 연장-후이즈</t>
    <phoneticPr fontId="1" type="noConversion"/>
  </si>
  <si>
    <t>아브로드 - 기념품배송대행(재발송건) - 외국환결제</t>
    <phoneticPr fontId="1" type="noConversion"/>
  </si>
  <si>
    <t>루버스 정모 식대 부족분</t>
    <phoneticPr fontId="1" type="noConversion"/>
  </si>
  <si>
    <t xml:space="preserve">                                                    - 외국환 송금수수료</t>
    <phoneticPr fontId="1" type="noConversion"/>
  </si>
  <si>
    <t>20주년 기념품 제작 - 연필</t>
    <phoneticPr fontId="1" type="noConversion"/>
  </si>
  <si>
    <t>연합MT - 조별 선물준비 및 문구류</t>
    <phoneticPr fontId="1" type="noConversion"/>
  </si>
  <si>
    <t>연합MT - 기념선물 및 포장</t>
    <phoneticPr fontId="1" type="noConversion"/>
  </si>
  <si>
    <t>연합MT - Bh촬영장방문/주연배우 및 감독님 간식</t>
    <phoneticPr fontId="1" type="noConversion"/>
  </si>
  <si>
    <r>
      <t xml:space="preserve">1억예치금 - 마이너스 대출통장 - </t>
    </r>
    <r>
      <rPr>
        <b/>
        <sz val="9"/>
        <color theme="8" tint="-0.249977111117893"/>
        <rFont val="돋움"/>
        <family val="3"/>
        <charset val="129"/>
      </rPr>
      <t>20,000,000</t>
    </r>
    <r>
      <rPr>
        <sz val="9"/>
        <color theme="8" tint="-0.249977111117893"/>
        <rFont val="돋움"/>
        <family val="3"/>
        <charset val="129"/>
      </rPr>
      <t>(하나은행)</t>
    </r>
    <phoneticPr fontId="1" type="noConversion"/>
  </si>
  <si>
    <t xml:space="preserve">                                   -외국환 송금수수료</t>
    <phoneticPr fontId="1" type="noConversion"/>
  </si>
  <si>
    <t>악마를보았다' 단체T - 잔금 결제</t>
    <phoneticPr fontId="1" type="noConversion"/>
  </si>
  <si>
    <t>병헌님 생일선물 - 노트북</t>
    <phoneticPr fontId="1" type="noConversion"/>
  </si>
  <si>
    <t>문구류 - 20주년기념</t>
    <phoneticPr fontId="1" type="noConversion"/>
  </si>
  <si>
    <t>퀵비 - 충무로→부천(20주년기념물품)</t>
    <phoneticPr fontId="1" type="noConversion"/>
  </si>
  <si>
    <t>교통비 - 20주년행사 물품 이동(부천→김포공항)</t>
    <phoneticPr fontId="1" type="noConversion"/>
  </si>
  <si>
    <t>현금인출 수수료</t>
    <phoneticPr fontId="1" type="noConversion"/>
  </si>
  <si>
    <t>20주년 기념 - 축하케잌</t>
    <phoneticPr fontId="1" type="noConversion"/>
  </si>
  <si>
    <t>6월 서버비(후이즈)</t>
    <phoneticPr fontId="1" type="noConversion"/>
  </si>
  <si>
    <t>7월 서버비(후이즈)</t>
    <phoneticPr fontId="1" type="noConversion"/>
  </si>
  <si>
    <t>아브로드</t>
    <phoneticPr fontId="1" type="noConversion"/>
  </si>
  <si>
    <t>추가수량발생-7/5자</t>
    <phoneticPr fontId="1" type="noConversion"/>
  </si>
  <si>
    <t>연합MT - 한국</t>
    <phoneticPr fontId="1" type="noConversion"/>
  </si>
  <si>
    <t>연합MT - 일본</t>
    <phoneticPr fontId="1" type="noConversion"/>
  </si>
  <si>
    <t>20주년 기념품 추가제작</t>
    <phoneticPr fontId="1" type="noConversion"/>
  </si>
  <si>
    <t xml:space="preserve">                 - 문구류</t>
    <phoneticPr fontId="1" type="noConversion"/>
  </si>
  <si>
    <t>20주년 기념 이벤트(단체미션카드 제작)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</si>
</sst>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mm&quot;월&quot;\ dd&quot;일&quot;"/>
  </numFmts>
  <fonts count="29">
    <font>
      <sz val="11"/>
      <color theme="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돋움,굴림"/>
      <family val="3"/>
      <charset val="129"/>
    </font>
    <font>
      <sz val="11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70C0"/>
      <name val="돋움"/>
      <family val="3"/>
      <charset val="129"/>
    </font>
    <font>
      <sz val="9"/>
      <color rgb="FFFF0000"/>
      <name val="돋움"/>
      <family val="3"/>
      <charset val="129"/>
    </font>
    <font>
      <sz val="9"/>
      <color rgb="FF00B050"/>
      <name val="돋움"/>
      <family val="3"/>
      <charset val="129"/>
    </font>
    <font>
      <sz val="9"/>
      <color rgb="FF0070C0"/>
      <name val="돋움,굴림"/>
      <family val="3"/>
      <charset val="129"/>
    </font>
    <font>
      <b/>
      <sz val="9"/>
      <color rgb="FF00B050"/>
      <name val="돋움"/>
      <family val="3"/>
      <charset val="129"/>
    </font>
    <font>
      <sz val="9"/>
      <color theme="1" tint="0.34998626667073579"/>
      <name val="돋움"/>
      <family val="3"/>
      <charset val="129"/>
    </font>
    <font>
      <sz val="9"/>
      <color theme="8" tint="-0.249977111117893"/>
      <name val="돋움"/>
      <family val="3"/>
      <charset val="129"/>
    </font>
    <font>
      <sz val="9"/>
      <color theme="9" tint="-0.499984740745262"/>
      <name val="돋움"/>
      <family val="3"/>
      <charset val="129"/>
    </font>
    <font>
      <sz val="9"/>
      <color theme="9" tint="-0.499984740745262"/>
      <name val="돋움,굴림"/>
      <family val="3"/>
      <charset val="129"/>
    </font>
    <font>
      <b/>
      <sz val="9"/>
      <color theme="1"/>
      <name val="돋움"/>
      <family val="3"/>
      <charset val="129"/>
    </font>
    <font>
      <b/>
      <sz val="9"/>
      <color theme="9" tint="-0.499984740745262"/>
      <name val="돋움"/>
      <family val="3"/>
      <charset val="129"/>
    </font>
    <font>
      <b/>
      <sz val="9"/>
      <color theme="8" tint="-0.249977111117893"/>
      <name val="돋움"/>
      <family val="3"/>
      <charset val="129"/>
    </font>
    <font>
      <b/>
      <sz val="9"/>
      <color rgb="FF0070C0"/>
      <name val="돋움,굴림"/>
      <family val="3"/>
      <charset val="129"/>
    </font>
    <font>
      <b/>
      <sz val="9"/>
      <color rgb="FFFF0000"/>
      <name val="돋움,굴림"/>
      <family val="3"/>
      <charset val="129"/>
    </font>
    <font>
      <b/>
      <sz val="9"/>
      <color rgb="FF00B050"/>
      <name val="돋움,굴림"/>
      <family val="3"/>
      <charset val="129"/>
    </font>
    <font>
      <b/>
      <sz val="9"/>
      <color theme="9" tint="-0.499984740745262"/>
      <name val="돋움,굴림"/>
      <family val="3"/>
      <charset val="129"/>
    </font>
    <font>
      <b/>
      <sz val="9"/>
      <color rgb="FFFF0000"/>
      <name val="돋움"/>
      <family val="3"/>
      <charset val="129"/>
    </font>
    <font>
      <b/>
      <sz val="9"/>
      <color theme="4" tint="-0.249977111117893"/>
      <name val="돋움"/>
      <family val="3"/>
      <charset val="129"/>
    </font>
    <font>
      <b/>
      <sz val="9"/>
      <color theme="5" tint="-0.499984740745262"/>
      <name val="돋움"/>
      <family val="3"/>
      <charset val="129"/>
    </font>
    <font>
      <b/>
      <sz val="9"/>
      <color rgb="FF00B0F0"/>
      <name val="돋움"/>
      <family val="3"/>
      <charset val="129"/>
    </font>
    <font>
      <sz val="9"/>
      <name val="돋움"/>
      <family val="3"/>
      <charset val="129"/>
    </font>
    <font>
      <sz val="9"/>
      <color rgb="FF00B0F0"/>
      <name val="돋움"/>
      <family val="3"/>
      <charset val="129"/>
    </font>
    <font>
      <b/>
      <sz val="9"/>
      <color rgb="FF0070C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3" fontId="8" fillId="2" borderId="1" xfId="0" applyNumberFormat="1" applyFont="1" applyFill="1" applyBorder="1">
      <alignment vertical="center"/>
    </xf>
    <xf numFmtId="3" fontId="9" fillId="2" borderId="3" xfId="1" applyNumberFormat="1" applyFont="1" applyFill="1" applyBorder="1" applyAlignment="1">
      <alignment horizontal="right" vertical="center" wrapText="1"/>
    </xf>
    <xf numFmtId="3" fontId="7" fillId="2" borderId="3" xfId="0" applyNumberFormat="1" applyFont="1" applyFill="1" applyBorder="1">
      <alignment vertical="center"/>
    </xf>
    <xf numFmtId="3" fontId="5" fillId="2" borderId="4" xfId="0" applyNumberFormat="1" applyFont="1" applyFill="1" applyBorder="1">
      <alignment vertical="center"/>
    </xf>
    <xf numFmtId="3" fontId="9" fillId="2" borderId="3" xfId="1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3" fontId="6" fillId="3" borderId="3" xfId="0" applyNumberFormat="1" applyFont="1" applyFill="1" applyBorder="1">
      <alignment vertical="center"/>
    </xf>
    <xf numFmtId="3" fontId="7" fillId="3" borderId="3" xfId="0" applyNumberFormat="1" applyFont="1" applyFill="1" applyBorder="1">
      <alignment vertical="center"/>
    </xf>
    <xf numFmtId="3" fontId="5" fillId="3" borderId="4" xfId="0" applyNumberFormat="1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>
      <alignment vertical="center"/>
    </xf>
    <xf numFmtId="177" fontId="13" fillId="2" borderId="3" xfId="0" applyNumberFormat="1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41" fontId="14" fillId="2" borderId="3" xfId="0" applyNumberFormat="1" applyFont="1" applyFill="1" applyBorder="1" applyAlignment="1">
      <alignment vertical="center" wrapText="1"/>
    </xf>
    <xf numFmtId="41" fontId="14" fillId="2" borderId="3" xfId="0" applyNumberFormat="1" applyFont="1" applyFill="1" applyBorder="1" applyAlignment="1">
      <alignment horizontal="left" vertical="center" wrapText="1"/>
    </xf>
    <xf numFmtId="41" fontId="14" fillId="2" borderId="3" xfId="0" applyNumberFormat="1" applyFont="1" applyFill="1" applyBorder="1" applyAlignment="1">
      <alignment horizontal="left" vertical="center"/>
    </xf>
    <xf numFmtId="176" fontId="15" fillId="4" borderId="9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6" fontId="15" fillId="3" borderId="3" xfId="0" applyNumberFormat="1" applyFont="1" applyFill="1" applyBorder="1" applyAlignment="1">
      <alignment horizontal="center" vertical="center"/>
    </xf>
    <xf numFmtId="176" fontId="17" fillId="2" borderId="3" xfId="0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14" fontId="3" fillId="4" borderId="9" xfId="0" applyNumberFormat="1" applyFont="1" applyFill="1" applyBorder="1" applyAlignment="1">
      <alignment horizontal="center" vertical="center"/>
    </xf>
    <xf numFmtId="3" fontId="18" fillId="4" borderId="9" xfId="0" applyNumberFormat="1" applyFont="1" applyFill="1" applyBorder="1" applyAlignment="1">
      <alignment horizontal="center" vertical="center"/>
    </xf>
    <xf numFmtId="3" fontId="19" fillId="4" borderId="9" xfId="0" applyNumberFormat="1" applyFont="1" applyFill="1" applyBorder="1" applyAlignment="1">
      <alignment horizontal="center" vertical="center"/>
    </xf>
    <xf numFmtId="3" fontId="20" fillId="4" borderId="9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2" borderId="1" xfId="0" applyNumberFormat="1" applyFont="1" applyFill="1" applyBorder="1" applyAlignment="1">
      <alignment vertical="center" wrapText="1"/>
    </xf>
    <xf numFmtId="3" fontId="18" fillId="2" borderId="1" xfId="1" applyNumberFormat="1" applyFont="1" applyFill="1" applyBorder="1" applyAlignment="1">
      <alignment horizontal="right" vertical="center" wrapText="1"/>
    </xf>
    <xf numFmtId="3" fontId="22" fillId="2" borderId="1" xfId="0" applyNumberFormat="1" applyFont="1" applyFill="1" applyBorder="1">
      <alignment vertical="center"/>
    </xf>
    <xf numFmtId="3" fontId="10" fillId="2" borderId="1" xfId="0" applyNumberFormat="1" applyFont="1" applyFill="1" applyBorder="1">
      <alignment vertical="center"/>
    </xf>
    <xf numFmtId="3" fontId="15" fillId="2" borderId="12" xfId="0" applyNumberFormat="1" applyFont="1" applyFill="1" applyBorder="1">
      <alignment vertical="center"/>
    </xf>
    <xf numFmtId="3" fontId="6" fillId="2" borderId="14" xfId="0" applyNumberFormat="1" applyFont="1" applyFill="1" applyBorder="1">
      <alignment vertical="center"/>
    </xf>
    <xf numFmtId="3" fontId="7" fillId="2" borderId="14" xfId="0" applyNumberFormat="1" applyFont="1" applyFill="1" applyBorder="1">
      <alignment vertical="center"/>
    </xf>
    <xf numFmtId="3" fontId="13" fillId="2" borderId="1" xfId="0" applyNumberFormat="1" applyFont="1" applyFill="1" applyBorder="1">
      <alignment vertical="center"/>
    </xf>
    <xf numFmtId="3" fontId="13" fillId="2" borderId="4" xfId="0" applyNumberFormat="1" applyFont="1" applyFill="1" applyBorder="1">
      <alignment vertical="center"/>
    </xf>
    <xf numFmtId="0" fontId="13" fillId="2" borderId="13" xfId="0" applyFont="1" applyFill="1" applyBorder="1" applyAlignment="1">
      <alignment horizontal="center" vertical="center"/>
    </xf>
    <xf numFmtId="176" fontId="16" fillId="2" borderId="14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>
      <alignment vertical="center"/>
    </xf>
    <xf numFmtId="0" fontId="13" fillId="2" borderId="14" xfId="0" applyFont="1" applyFill="1" applyBorder="1">
      <alignment vertical="center"/>
    </xf>
    <xf numFmtId="0" fontId="13" fillId="3" borderId="5" xfId="0" applyFont="1" applyFill="1" applyBorder="1" applyAlignment="1">
      <alignment horizontal="center" vertical="center"/>
    </xf>
    <xf numFmtId="176" fontId="16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>
      <alignment vertical="center"/>
    </xf>
    <xf numFmtId="3" fontId="6" fillId="3" borderId="6" xfId="0" applyNumberFormat="1" applyFont="1" applyFill="1" applyBorder="1">
      <alignment vertical="center"/>
    </xf>
    <xf numFmtId="3" fontId="7" fillId="3" borderId="6" xfId="0" applyNumberFormat="1" applyFont="1" applyFill="1" applyBorder="1">
      <alignment vertical="center"/>
    </xf>
    <xf numFmtId="3" fontId="13" fillId="3" borderId="7" xfId="0" applyNumberFormat="1" applyFont="1" applyFill="1" applyBorder="1">
      <alignment vertical="center"/>
    </xf>
    <xf numFmtId="176" fontId="15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>
      <alignment vertical="center"/>
    </xf>
    <xf numFmtId="3" fontId="6" fillId="5" borderId="3" xfId="0" applyNumberFormat="1" applyFont="1" applyFill="1" applyBorder="1">
      <alignment vertical="center"/>
    </xf>
    <xf numFmtId="3" fontId="7" fillId="5" borderId="3" xfId="0" applyNumberFormat="1" applyFont="1" applyFill="1" applyBorder="1">
      <alignment vertical="center"/>
    </xf>
    <xf numFmtId="3" fontId="8" fillId="5" borderId="3" xfId="0" applyNumberFormat="1" applyFont="1" applyFill="1" applyBorder="1">
      <alignment vertical="center"/>
    </xf>
    <xf numFmtId="3" fontId="6" fillId="5" borderId="17" xfId="0" applyNumberFormat="1" applyFont="1" applyFill="1" applyBorder="1">
      <alignment vertical="center"/>
    </xf>
    <xf numFmtId="3" fontId="7" fillId="5" borderId="17" xfId="0" applyNumberFormat="1" applyFont="1" applyFill="1" applyBorder="1">
      <alignment vertical="center"/>
    </xf>
    <xf numFmtId="3" fontId="13" fillId="5" borderId="18" xfId="0" applyNumberFormat="1" applyFont="1" applyFill="1" applyBorder="1">
      <alignment vertical="center"/>
    </xf>
    <xf numFmtId="0" fontId="5" fillId="5" borderId="2" xfId="0" applyFont="1" applyFill="1" applyBorder="1" applyAlignment="1">
      <alignment horizontal="center" vertical="center"/>
    </xf>
    <xf numFmtId="3" fontId="5" fillId="5" borderId="4" xfId="0" applyNumberFormat="1" applyFont="1" applyFill="1" applyBorder="1">
      <alignment vertical="center"/>
    </xf>
    <xf numFmtId="0" fontId="5" fillId="5" borderId="5" xfId="0" applyFont="1" applyFill="1" applyBorder="1" applyAlignment="1">
      <alignment horizontal="center" vertical="center"/>
    </xf>
    <xf numFmtId="176" fontId="15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>
      <alignment vertical="center"/>
    </xf>
    <xf numFmtId="3" fontId="6" fillId="5" borderId="6" xfId="0" applyNumberFormat="1" applyFont="1" applyFill="1" applyBorder="1">
      <alignment vertical="center"/>
    </xf>
    <xf numFmtId="3" fontId="7" fillId="5" borderId="6" xfId="0" applyNumberFormat="1" applyFont="1" applyFill="1" applyBorder="1">
      <alignment vertical="center"/>
    </xf>
    <xf numFmtId="3" fontId="8" fillId="5" borderId="6" xfId="0" applyNumberFormat="1" applyFont="1" applyFill="1" applyBorder="1">
      <alignment vertical="center"/>
    </xf>
    <xf numFmtId="3" fontId="5" fillId="5" borderId="7" xfId="0" applyNumberFormat="1" applyFont="1" applyFill="1" applyBorder="1">
      <alignment vertical="center"/>
    </xf>
    <xf numFmtId="0" fontId="7" fillId="5" borderId="16" xfId="0" applyFont="1" applyFill="1" applyBorder="1" applyAlignment="1">
      <alignment horizontal="left" vertical="center"/>
    </xf>
    <xf numFmtId="176" fontId="16" fillId="5" borderId="19" xfId="0" applyNumberFormat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left" vertical="center"/>
    </xf>
    <xf numFmtId="3" fontId="16" fillId="3" borderId="20" xfId="0" applyNumberFormat="1" applyFont="1" applyFill="1" applyBorder="1">
      <alignment vertical="center"/>
    </xf>
    <xf numFmtId="3" fontId="24" fillId="3" borderId="1" xfId="0" applyNumberFormat="1" applyFont="1" applyFill="1" applyBorder="1">
      <alignment vertical="center"/>
    </xf>
    <xf numFmtId="3" fontId="23" fillId="5" borderId="1" xfId="0" applyNumberFormat="1" applyFont="1" applyFill="1" applyBorder="1">
      <alignment vertical="center"/>
    </xf>
    <xf numFmtId="0" fontId="13" fillId="0" borderId="21" xfId="0" applyFont="1" applyFill="1" applyBorder="1" applyAlignment="1">
      <alignment horizontal="center" vertical="center"/>
    </xf>
    <xf numFmtId="176" fontId="16" fillId="0" borderId="22" xfId="0" applyNumberFormat="1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3" fontId="6" fillId="0" borderId="20" xfId="0" applyNumberFormat="1" applyFont="1" applyFill="1" applyBorder="1">
      <alignment vertical="center"/>
    </xf>
    <xf numFmtId="3" fontId="7" fillId="0" borderId="20" xfId="0" applyNumberFormat="1" applyFont="1" applyFill="1" applyBorder="1">
      <alignment vertical="center"/>
    </xf>
    <xf numFmtId="3" fontId="16" fillId="0" borderId="24" xfId="0" applyNumberFormat="1" applyFont="1" applyFill="1" applyBorder="1">
      <alignment vertical="center"/>
    </xf>
    <xf numFmtId="3" fontId="13" fillId="0" borderId="23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22" fillId="5" borderId="3" xfId="0" applyFont="1" applyFill="1" applyBorder="1">
      <alignment vertical="center"/>
    </xf>
    <xf numFmtId="0" fontId="22" fillId="5" borderId="6" xfId="0" applyFont="1" applyFill="1" applyBorder="1">
      <alignment vertical="center"/>
    </xf>
    <xf numFmtId="3" fontId="16" fillId="3" borderId="1" xfId="0" applyNumberFormat="1" applyFont="1" applyFill="1" applyBorder="1">
      <alignment vertical="center"/>
    </xf>
    <xf numFmtId="0" fontId="13" fillId="2" borderId="3" xfId="0" quotePrefix="1" applyFont="1" applyFill="1" applyBorder="1">
      <alignment vertical="center"/>
    </xf>
    <xf numFmtId="41" fontId="25" fillId="0" borderId="0" xfId="0" applyNumberFormat="1" applyFont="1">
      <alignment vertical="center"/>
    </xf>
    <xf numFmtId="0" fontId="14" fillId="2" borderId="3" xfId="0" applyNumberFormat="1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>
      <alignment vertical="center"/>
    </xf>
    <xf numFmtId="41" fontId="5" fillId="0" borderId="0" xfId="0" applyNumberFormat="1" applyFont="1">
      <alignment vertical="center"/>
    </xf>
    <xf numFmtId="177" fontId="12" fillId="2" borderId="3" xfId="0" quotePrefix="1" applyNumberFormat="1" applyFont="1" applyFill="1" applyBorder="1" applyAlignment="1">
      <alignment horizontal="left" vertical="center"/>
    </xf>
    <xf numFmtId="41" fontId="15" fillId="0" borderId="0" xfId="0" applyNumberFormat="1" applyFont="1" applyAlignment="1">
      <alignment horizontal="center" vertical="center"/>
    </xf>
    <xf numFmtId="41" fontId="5" fillId="0" borderId="0" xfId="0" applyNumberFormat="1" applyFont="1" applyFill="1">
      <alignment vertical="center"/>
    </xf>
    <xf numFmtId="41" fontId="26" fillId="0" borderId="0" xfId="0" applyNumberFormat="1" applyFont="1">
      <alignment vertical="center"/>
    </xf>
    <xf numFmtId="41" fontId="27" fillId="0" borderId="0" xfId="0" applyNumberFormat="1" applyFont="1">
      <alignment vertical="center"/>
    </xf>
    <xf numFmtId="41" fontId="8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8" fillId="0" borderId="0" xfId="0" applyNumberFormat="1" applyFont="1" applyAlignment="1">
      <alignment horizontal="left" vertical="center"/>
    </xf>
    <xf numFmtId="41" fontId="27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41" fontId="7" fillId="0" borderId="0" xfId="0" applyNumberFormat="1" applyFont="1" applyAlignment="1">
      <alignment vertical="center"/>
    </xf>
    <xf numFmtId="0" fontId="7" fillId="3" borderId="3" xfId="0" applyFont="1" applyFill="1" applyBorder="1">
      <alignment vertical="center"/>
    </xf>
    <xf numFmtId="3" fontId="13" fillId="2" borderId="17" xfId="0" applyNumberFormat="1" applyFont="1" applyFill="1" applyBorder="1">
      <alignment vertical="center"/>
    </xf>
    <xf numFmtId="176" fontId="17" fillId="2" borderId="14" xfId="0" applyNumberFormat="1" applyFont="1" applyFill="1" applyBorder="1" applyAlignment="1">
      <alignment horizontal="center" vertical="center"/>
    </xf>
    <xf numFmtId="0" fontId="12" fillId="2" borderId="14" xfId="0" applyFont="1" applyFill="1" applyBorder="1">
      <alignment vertical="center"/>
    </xf>
    <xf numFmtId="0" fontId="12" fillId="2" borderId="3" xfId="0" applyFont="1" applyFill="1" applyBorder="1" applyAlignment="1">
      <alignment vertical="center" wrapText="1"/>
    </xf>
    <xf numFmtId="177" fontId="13" fillId="2" borderId="3" xfId="0" applyNumberFormat="1" applyFont="1" applyFill="1" applyBorder="1">
      <alignment vertical="center"/>
    </xf>
    <xf numFmtId="41" fontId="5" fillId="0" borderId="0" xfId="0" applyNumberFormat="1" applyFont="1" applyAlignment="1">
      <alignment horizontal="right" vertical="center"/>
    </xf>
    <xf numFmtId="41" fontId="22" fillId="0" borderId="0" xfId="0" applyNumberFormat="1" applyFont="1">
      <alignment vertical="center"/>
    </xf>
    <xf numFmtId="41" fontId="15" fillId="0" borderId="0" xfId="0" applyNumberFormat="1" applyFont="1">
      <alignment vertical="center"/>
    </xf>
    <xf numFmtId="41" fontId="6" fillId="0" borderId="0" xfId="0" applyNumberFormat="1" applyFont="1">
      <alignment vertical="center"/>
    </xf>
    <xf numFmtId="41" fontId="28" fillId="0" borderId="0" xfId="0" applyNumberFormat="1" applyFont="1">
      <alignment vertical="center"/>
    </xf>
    <xf numFmtId="41" fontId="10" fillId="0" borderId="0" xfId="0" applyNumberFormat="1" applyFont="1">
      <alignment vertical="center"/>
    </xf>
    <xf numFmtId="41" fontId="5" fillId="6" borderId="0" xfId="0" applyNumberFormat="1" applyFont="1" applyFill="1">
      <alignment vertical="center"/>
    </xf>
    <xf numFmtId="177" fontId="12" fillId="2" borderId="3" xfId="0" applyNumberFormat="1" applyFont="1" applyFill="1" applyBorder="1" applyAlignment="1">
      <alignment horizontal="left" vertical="center"/>
    </xf>
    <xf numFmtId="3" fontId="26" fillId="2" borderId="15" xfId="0" applyNumberFormat="1" applyFont="1" applyFill="1" applyBorder="1">
      <alignment vertical="center"/>
    </xf>
    <xf numFmtId="41" fontId="7" fillId="0" borderId="0" xfId="0" applyNumberFormat="1" applyFont="1">
      <alignment vertical="center"/>
    </xf>
    <xf numFmtId="3" fontId="24" fillId="3" borderId="6" xfId="0" applyNumberFormat="1" applyFont="1" applyFill="1" applyBorder="1">
      <alignment vertical="center"/>
    </xf>
    <xf numFmtId="0" fontId="13" fillId="2" borderId="1" xfId="0" applyFont="1" applyFill="1" applyBorder="1">
      <alignment vertical="center"/>
    </xf>
    <xf numFmtId="3" fontId="6" fillId="2" borderId="1" xfId="0" applyNumberFormat="1" applyFont="1" applyFill="1" applyBorder="1">
      <alignment vertical="center"/>
    </xf>
    <xf numFmtId="3" fontId="7" fillId="2" borderId="1" xfId="0" applyNumberFormat="1" applyFont="1" applyFill="1" applyBorder="1">
      <alignment vertical="center"/>
    </xf>
    <xf numFmtId="3" fontId="13" fillId="2" borderId="12" xfId="0" applyNumberFormat="1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>
      <alignment vertical="center"/>
    </xf>
    <xf numFmtId="3" fontId="24" fillId="3" borderId="3" xfId="0" applyNumberFormat="1" applyFont="1" applyFill="1" applyBorder="1">
      <alignment vertical="center"/>
    </xf>
    <xf numFmtId="3" fontId="13" fillId="3" borderId="4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1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1.xml"/><Relationship Id="rId6" Type="http://schemas.openxmlformats.org/officeDocument/2006/relationships/revisionLog" Target="revisionLog6.xml"/><Relationship Id="rId11" Type="http://schemas.openxmlformats.org/officeDocument/2006/relationships/revisionLog" Target="revisionLog1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guid="{EC47FA46-C7BD-4FFE-9E4A-64F03885A3F2}" diskRevisions="1" revisionId="2484" version="2">
  <header guid="{0F652C03-7EFA-4D56-AA72-EB044704A54F}" dateTime="2010-07-16T03:20:47" maxSheetId="16" userName="SEC" r:id="rId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7A91FC8-1808-4DD9-824E-CB2191F19812}" dateTime="2010-07-01T22:46:31" maxSheetId="15" userName="SEC" r:id="rId2" minRId="1429" maxRId="1586">
    <sheetIdMap count="14">
      <sheetId val="4760"/>
      <sheetId val="1200"/>
      <sheetId val="3"/>
      <sheetId val="21248"/>
      <sheetId val="17221"/>
      <sheetId val="0"/>
      <sheetId val="0"/>
      <sheetId val="0"/>
      <sheetId val="0"/>
      <sheetId val="0"/>
      <sheetId val="0"/>
      <sheetId val="0"/>
      <sheetId val="0"/>
      <sheetId val="0"/>
    </sheetIdMap>
  </header>
  <header guid="{CD3F6B38-D975-4F62-848E-3E226AEDE8A9}" dateTime="2010-07-01T22:46:36" maxSheetId="15" userName="SEC" r:id="rId3">
    <sheetIdMap count="14">
      <sheetId val="43496"/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8192"/>
    </sheetIdMap>
  </header>
  <header guid="{B871DD17-CCEF-43E0-812F-CCF48CE32C83}" dateTime="2010-07-14T22:09:18" maxSheetId="15" userName="SEC" r:id="rId4" minRId="1587" maxRId="1620">
    <sheetIdMap count="14">
      <sheetId val="33580"/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8192"/>
    </sheetIdMap>
  </header>
  <header guid="{5F445698-FC88-47CF-8BB3-76D411A5A3C9}" dateTime="2010-07-14T22:10:46" maxSheetId="15" userName="SEC" r:id="rId5" minRId="1621" maxRId="1634">
    <sheetIdMap count="14">
      <sheetId val="51619"/>
      <sheetId val="1200"/>
      <sheetId val="3"/>
      <sheetId val="21248"/>
      <sheetId val="17221"/>
      <sheetId val="8192"/>
      <sheetId val="11520"/>
      <sheetId val="8192"/>
      <sheetId val="9472"/>
      <sheetId val="10428"/>
      <sheetId val="204"/>
      <sheetId val="17609"/>
      <sheetId val="29886"/>
      <sheetId val="64725"/>
    </sheetIdMap>
  </header>
  <header guid="{64CD9482-75E4-428B-B9FA-336FC05A71B2}" dateTime="2010-07-14T23:35:22" maxSheetId="15" userName="SEC" r:id="rId6" minRId="1635" maxRId="1662">
    <sheetIdMap count="14">
      <sheetId val="45681"/>
      <sheetId val="1200"/>
      <sheetId val="3"/>
      <sheetId val="21248"/>
      <sheetId val="17221"/>
      <sheetId val="8192"/>
      <sheetId val="11520"/>
      <sheetId val="8192"/>
      <sheetId val="9472"/>
      <sheetId val="10428"/>
      <sheetId val="204"/>
      <sheetId val="17609"/>
      <sheetId val="29886"/>
      <sheetId val="64725"/>
    </sheetIdMap>
  </header>
  <header guid="{8803E731-ABE9-479C-9635-F79BE6F087F7}" dateTime="2010-07-14T23:49:48" maxSheetId="15" userName="SEC" r:id="rId7" minRId="1663" maxRId="1664">
    <sheetIdMap count="14">
      <sheetId val="63367"/>
      <sheetId val="1200"/>
      <sheetId val="3"/>
      <sheetId val="21248"/>
      <sheetId val="17221"/>
      <sheetId val="49156"/>
      <sheetId val="17411"/>
      <sheetId val="121"/>
      <sheetId val="49157"/>
      <sheetId val="49156"/>
      <sheetId val="49156"/>
      <sheetId val="49156"/>
      <sheetId val="40964"/>
      <sheetId val="43217"/>
    </sheetIdMap>
  </header>
  <header guid="{E11363C7-217A-47AE-BBE9-299BC9A21DA8}" dateTime="2010-07-14T23:53:22" maxSheetId="15" userName="SEC" r:id="rId8" minRId="1665" maxRId="1669">
    <sheetIdMap count="14">
      <sheetId val="43037"/>
      <sheetId val="1200"/>
      <sheetId val="3"/>
      <sheetId val="21248"/>
      <sheetId val="17221"/>
      <sheetId val="42437"/>
      <sheetId val="11719"/>
      <sheetId val="12800"/>
      <sheetId val="29696"/>
      <sheetId val="10924"/>
      <sheetId val="256"/>
      <sheetId val="46020"/>
      <sheetId val="47700"/>
      <sheetId val="51064"/>
    </sheetIdMap>
  </header>
  <header guid="{EC15E5FE-53D5-401F-831C-AC5E83439180}" dateTime="2010-07-15T00:52:57" maxSheetId="15" userName="SEC" r:id="rId9">
    <sheetIdMap count="14">
      <sheetId val="32913"/>
      <sheetId val="1200"/>
      <sheetId val="3"/>
      <sheetId val="21248"/>
      <sheetId val="17221"/>
      <sheetId val="49157"/>
      <sheetId val="17412"/>
      <sheetId val="98"/>
      <sheetId val="49156"/>
      <sheetId val="49155"/>
      <sheetId val="17"/>
      <sheetId val="24900"/>
      <sheetId val="1536"/>
      <sheetId val="17600"/>
    </sheetIdMap>
  </header>
  <header guid="{F946976C-1339-48BE-9844-E931652328CD}" dateTime="2010-07-16T01:37:44" maxSheetId="15" userName="SEC" r:id="rId10" minRId="1670" maxRId="1710">
    <sheetIdMap count="14">
      <sheetId val="52520"/>
      <sheetId val="1200"/>
      <sheetId val="3"/>
      <sheetId val="21248"/>
      <sheetId val="17221"/>
      <sheetId val="49157"/>
      <sheetId val="17412"/>
      <sheetId val="98"/>
      <sheetId val="49156"/>
      <sheetId val="49155"/>
      <sheetId val="17"/>
      <sheetId val="24900"/>
      <sheetId val="1536"/>
      <sheetId val="17600"/>
    </sheetIdMap>
  </header>
  <header guid="{CC87915B-F262-4F8E-88E0-6C0FF8B58963}" dateTime="2010-07-16T01:49:49" maxSheetId="15" userName="SEC" r:id="rId11" minRId="1711" maxRId="1753">
    <sheetIdMap count="14">
      <sheetId val="25481"/>
      <sheetId val="1200"/>
      <sheetId val="3"/>
      <sheetId val="21248"/>
      <sheetId val="17221"/>
      <sheetId val="14336"/>
      <sheetId val="7628"/>
      <sheetId val="37057"/>
      <sheetId val="16071"/>
      <sheetId val="8192"/>
      <sheetId val="17408"/>
      <sheetId val="43454"/>
      <sheetId val="9158"/>
      <sheetId val="9004"/>
    </sheetIdMap>
  </header>
  <header guid="{BFF8A5A9-462C-41D1-8FEE-D9A17438B968}" dateTime="2010-07-16T02:15:31" maxSheetId="16" userName="SEC" r:id="rId12" minRId="1754" maxRId="2329">
    <sheetIdMap count="15">
      <sheetId val="1200"/>
      <sheetId val="3"/>
      <sheetId val="21248"/>
      <sheetId val="17221"/>
      <sheetId val="12288"/>
      <sheetId val="41404"/>
      <sheetId val="8385"/>
      <sheetId val="11520"/>
      <sheetId val="8192"/>
      <sheetId val="31744"/>
      <sheetId val="63687"/>
      <sheetId val="44220"/>
      <sheetId val="7367"/>
      <sheetId val="41404"/>
      <sheetId val="8385"/>
    </sheetIdMap>
    <reviewedList count="1">
      <reviewed rId="1783"/>
    </reviewedList>
  </header>
  <header guid="{5250741A-B241-4215-8C45-9D216ECB4D22}" dateTime="2010-07-16T02:23:08" maxSheetId="16" userName="SEC" r:id="rId13" minRId="2330" maxRId="2355">
    <sheetIdMap count="15">
      <sheetId val="1200"/>
      <sheetId val="3"/>
      <sheetId val="21248"/>
      <sheetId val="17221"/>
      <sheetId val="0"/>
      <sheetId val="8992"/>
      <sheetId val="9004"/>
      <sheetId val="12323"/>
      <sheetId val="11615"/>
      <sheetId val="23611"/>
      <sheetId val="10797"/>
      <sheetId val="8992"/>
      <sheetId val="9004"/>
      <sheetId val="12323"/>
      <sheetId val="11615"/>
    </sheetIdMap>
  </header>
  <header guid="{CE78CC36-627D-42B8-98E7-0E0469586108}" dateTime="2010-07-16T02:31:21" maxSheetId="16" userName="SEC" r:id="rId14" minRId="2356" maxRId="2384">
    <sheetIdMap count="15">
      <sheetId val="1200"/>
      <sheetId val="3"/>
      <sheetId val="21248"/>
      <sheetId val="17221"/>
      <sheetId val="0"/>
      <sheetId val="8992"/>
      <sheetId val="9004"/>
      <sheetId val="12323"/>
      <sheetId val="11615"/>
      <sheetId val="23611"/>
      <sheetId val="10797"/>
      <sheetId val="8992"/>
      <sheetId val="9004"/>
      <sheetId val="12323"/>
      <sheetId val="11615"/>
    </sheetIdMap>
  </header>
  <header guid="{C6218935-F502-4419-B565-CDC5CA50F3C8}" dateTime="2010-07-16T02:36:39" maxSheetId="16" userName="SEC" r:id="rId15" minRId="2385" maxRId="2399">
    <sheetIdMap count="15">
      <sheetId val="1200"/>
      <sheetId val="3"/>
      <sheetId val="21248"/>
      <sheetId val="17221"/>
      <sheetId val="49157"/>
      <sheetId val="17412"/>
      <sheetId val="44"/>
      <sheetId val="49156"/>
      <sheetId val="49155"/>
      <sheetId val="16326"/>
      <sheetId val="65322"/>
      <sheetId val="8195"/>
      <sheetId val="8192"/>
      <sheetId val="8192"/>
      <sheetId val="8192"/>
    </sheetIdMap>
  </header>
  <header guid="{177DD775-1C01-43F3-A9B2-9AA0640248D2}" dateTime="2010-07-16T02:49:40" maxSheetId="16" userName="SEC" r:id="rId16" minRId="2400" maxRId="2474">
    <sheetIdMap count="15">
      <sheetId val="1200"/>
      <sheetId val="3"/>
      <sheetId val="21248"/>
      <sheetId val="17221"/>
      <sheetId val="8192"/>
      <sheetId val="0"/>
      <sheetId val="10413"/>
      <sheetId val="8376"/>
      <sheetId val="11520"/>
      <sheetId val="8192"/>
      <sheetId val="16896"/>
      <sheetId val="18432"/>
      <sheetId val="256"/>
      <sheetId val="49606"/>
      <sheetId val="11456"/>
    </sheetIdMap>
  </header>
  <header guid="{2DFD22F8-E11A-422B-89A0-62413FE07349}" dateTime="2010-07-16T02:50:40" maxSheetId="16" userName="SEC" r:id="rId17" minRId="2475" maxRId="2476">
    <sheetIdMap count="15">
      <sheetId val="1200"/>
      <sheetId val="3"/>
      <sheetId val="21248"/>
      <sheetId val="17221"/>
      <sheetId val="49157"/>
      <sheetId val="17412"/>
      <sheetId val="13"/>
      <sheetId val="49156"/>
      <sheetId val="49155"/>
      <sheetId val="17"/>
      <sheetId val="3140"/>
      <sheetId val="1536"/>
      <sheetId val="17600"/>
      <sheetId val="13"/>
      <sheetId val="49156"/>
    </sheetIdMap>
  </header>
  <header guid="{F6E552AE-0641-468F-8365-ECA47D919A35}" dateTime="2010-07-16T02:50:53" maxSheetId="16" userName="SEC" r:id="rId18">
    <sheetIdMap count="15"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31744"/>
      <sheetId val="63687"/>
      <sheetId val="2492"/>
    </sheetIdMap>
  </header>
  <header guid="{99765ABC-B39D-4032-85EE-B3AF33138B34}" dateTime="2010-07-16T02:53:15" maxSheetId="16" userName="SEC" r:id="rId19">
    <sheetIdMap count="15"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31744"/>
      <sheetId val="63687"/>
      <sheetId val="2492"/>
    </sheetIdMap>
  </header>
  <header guid="{D47324BA-4EFA-4E8D-A727-FB98EA7505F1}" dateTime="2010-07-16T03:07:31" maxSheetId="16" userName="SEC" r:id="rId20">
    <sheetIdMap count="15">
      <sheetId val="1200"/>
      <sheetId val="3"/>
      <sheetId val="21248"/>
      <sheetId val="17221"/>
      <sheetId val="8192"/>
      <sheetId val="8192"/>
      <sheetId val="8192"/>
      <sheetId val="8192"/>
      <sheetId val="8192"/>
      <sheetId val="8192"/>
      <sheetId val="8192"/>
      <sheetId val="8192"/>
      <sheetId val="31744"/>
      <sheetId val="63687"/>
      <sheetId val="2492"/>
    </sheetIdMap>
  </header>
  <header guid="{1EA1A384-AAC1-43BE-99BE-69180EE42B03}" dateTime="2010-07-16T03:10:58" maxSheetId="16" userName="SEC" r:id="rId21" minRId="2477" maxRId="2480">
    <sheetIdMap count="15">
      <sheetId val="1200"/>
      <sheetId val="3"/>
      <sheetId val="21248"/>
      <sheetId val="17221"/>
      <sheetId val="10797"/>
      <sheetId val="8992"/>
      <sheetId val="9004"/>
      <sheetId val="12323"/>
      <sheetId val="11615"/>
      <sheetId val="23611"/>
      <sheetId val="10797"/>
      <sheetId val="8992"/>
      <sheetId val="9004"/>
      <sheetId val="12323"/>
      <sheetId val="11615"/>
    </sheetIdMap>
  </header>
  <header guid="{87896FAF-A4FA-4BE2-A958-881DDDEC92F4}" dateTime="2010-07-16T03:14:26" maxSheetId="16" userName="SEC" r:id="rId22" minRId="2481" maxRId="2484">
    <sheetIdMap count="15">
      <sheetId val="1200"/>
      <sheetId val="3"/>
      <sheetId val="21248"/>
      <sheetId val="17221"/>
      <sheetId val="49157"/>
      <sheetId val="17412"/>
      <sheetId val="55"/>
      <sheetId val="49156"/>
      <sheetId val="49155"/>
      <sheetId val="60806"/>
      <sheetId val="65117"/>
      <sheetId val="8963"/>
      <sheetId val="9004"/>
      <sheetId val="12323"/>
      <sheetId val="11615"/>
    </sheetIdMap>
  </header>
  <header guid="{4DF86921-3295-4AD8-8494-4B159D58A6A9}" dateTime="2010-07-16T03:16:36" maxSheetId="16" userName="SEC" r:id="rId23">
    <sheetIdMap count="15">
      <sheetId val="1200"/>
      <sheetId val="3"/>
      <sheetId val="21248"/>
      <sheetId val="17221"/>
      <sheetId val="8704"/>
      <sheetId val="54272"/>
      <sheetId val="8902"/>
      <sheetId val="23552"/>
      <sheetId val="8192"/>
      <sheetId val="25600"/>
      <sheetId val="8704"/>
      <sheetId val="31744"/>
      <sheetId val="8903"/>
      <sheetId val="15104"/>
      <sheetId val="16384"/>
    </sheetIdMap>
  </header>
  <header guid="{0F652C03-7EFA-4D56-AA72-EB044704A54F}" dateTime="2010-07-16T03:19:45" maxSheetId="16" userName="SEC" r:id="rId24">
    <sheetIdMap count="15">
      <sheetId val="1200"/>
      <sheetId val="3"/>
      <sheetId val="21248"/>
      <sheetId val="17221"/>
      <sheetId val="8704"/>
      <sheetId val="54272"/>
      <sheetId val="8902"/>
      <sheetId val="23552"/>
      <sheetId val="8192"/>
      <sheetId val="25600"/>
      <sheetId val="8704"/>
      <sheetId val="31744"/>
      <sheetId val="8903"/>
      <sheetId val="15104"/>
      <sheetId val="16384"/>
    </sheetIdMap>
  </header>
  <header guid="{38547B58-71F5-4E1B-88C8-1107F6D468B2}" dateTime="2010-07-16T03:20:55" maxSheetId="16" userName="SEC" r:id="rId2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C47FA46-C7BD-4FFE-9E4A-64F03885A3F2}" dateTime="2010-07-16T03:34:34" maxSheetId="16" userName="SEC" r:id="rId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10.xml><?xml version="1.0" encoding="utf-8"?>
<revisions xmlns="http://schemas.openxmlformats.org/spreadsheetml/2006/main" xmlns:r="http://schemas.openxmlformats.org/officeDocument/2006/relationships">
  <rcc rId="1670" sId="2" numFmtId="19">
    <nc r="C115">
      <v>40368</v>
    </nc>
  </rcc>
  <rcc rId="1671" sId="2">
    <nc r="D115" t="inlineStr">
      <is>
        <t>교통비 - 20주년행사 물품 이동(부천→김포공항)</t>
      </is>
    </nc>
  </rcc>
  <rcc rId="1672" sId="2" numFmtId="4">
    <oc r="F115">
      <v>0</v>
    </oc>
    <nc r="F115">
      <v>15000</v>
    </nc>
  </rcc>
  <rcc rId="1673" sId="2" numFmtId="19">
    <nc r="C112">
      <v>40362</v>
    </nc>
  </rcc>
  <rcc rId="1674" sId="2">
    <nc r="D112" t="inlineStr">
      <is>
        <t>병헌님 생일선물 - 노트북</t>
      </is>
    </nc>
  </rcc>
  <rcc rId="1675" sId="2" numFmtId="4">
    <oc r="F112">
      <v>0</v>
    </oc>
    <nc r="F112">
      <v>1770000</v>
    </nc>
  </rcc>
  <rcc rId="1676" sId="2" numFmtId="19">
    <nc r="C116">
      <v>40369</v>
    </nc>
  </rcc>
  <rrc rId="1677" sId="2" ref="A117:XFD117" action="insertRow"/>
  <rcc rId="1678" sId="2">
    <nc r="D116" t="inlineStr">
      <is>
        <t>20주년 기념 - 축하케잌</t>
      </is>
    </nc>
  </rcc>
  <rcc rId="1679" sId="2" numFmtId="4">
    <oc r="F116">
      <v>0</v>
    </oc>
    <nc r="F116">
      <v>900000</v>
    </nc>
  </rcc>
  <rcc rId="1680" sId="2">
    <nc r="G117">
      <f>G116+E117-F117</f>
    </nc>
  </rcc>
  <rcc rId="1681" sId="2">
    <oc r="G118">
      <f>G116+E118-F118</f>
    </oc>
    <nc r="G118">
      <f>G117+E118-F118</f>
    </nc>
  </rcc>
  <rcc rId="1682" sId="2">
    <oc r="G119">
      <f>G118+E119-F119</f>
    </oc>
    <nc r="G119">
      <f>G118+E119-F119</f>
    </nc>
  </rcc>
  <rcc rId="1683" sId="2">
    <oc r="G120">
      <f>G119+E120-F120</f>
    </oc>
    <nc r="G120">
      <f>G119+E120-F120</f>
    </nc>
  </rcc>
  <rcc rId="1684" sId="2">
    <nc r="D117" t="inlineStr">
      <is>
        <t xml:space="preserve">                 - 축하초</t>
      </is>
    </nc>
  </rcc>
  <rcc rId="1685" sId="2" numFmtId="4">
    <nc r="F117">
      <v>7600</v>
    </nc>
  </rcc>
  <rfmt sheetId="2" sqref="D118" start="0" length="0">
    <dxf>
      <numFmt numFmtId="177" formatCode="mm&quot;월&quot;\ dd&quot;일&quot;"/>
    </dxf>
  </rfmt>
  <rcc rId="1686" sId="2" numFmtId="19">
    <nc r="C113">
      <v>40367</v>
    </nc>
  </rcc>
  <rcc rId="1687" sId="2">
    <nc r="D113" t="inlineStr">
      <is>
        <t>문구류 - 20주년기념</t>
      </is>
    </nc>
  </rcc>
  <rcc rId="1688" sId="2" numFmtId="4">
    <oc r="F113">
      <v>0</v>
    </oc>
    <nc r="F113">
      <v>16600</v>
    </nc>
  </rcc>
  <rcc rId="1689" sId="2">
    <nc r="D114" t="inlineStr">
      <is>
        <t>퀵비 - 충무로→부천(20주년기념물품)</t>
      </is>
    </nc>
  </rcc>
  <rcc rId="1690" sId="2" numFmtId="4">
    <oc r="F114">
      <v>0</v>
    </oc>
    <nc r="F114">
      <v>25000</v>
    </nc>
  </rcc>
  <rcc rId="1691" sId="2">
    <oc r="D118" t="inlineStr">
      <is>
        <t>6월 서버비(후이즈)</t>
      </is>
    </oc>
    <nc r="D118" t="inlineStr">
      <is>
        <t>6월 서버비(후이즈)</t>
      </is>
    </nc>
  </rcc>
  <rrc rId="1692" sId="2" ref="A113:XFD113" action="insertRow"/>
  <rcc rId="1693" sId="2">
    <nc r="J112" t="inlineStr">
      <is>
        <t>숙박포함 -30명</t>
      </is>
    </nc>
  </rcc>
  <rcc rId="1694" sId="2">
    <nc r="J113">
      <f>30*80000</f>
    </nc>
  </rcc>
  <rfmt sheetId="2" sqref="J1:J1048576" start="0" length="0">
    <dxf>
      <numFmt numFmtId="33" formatCode="_-* #,##0_-;\-* #,##0_-;_-* &quot;-&quot;_-;_-@_-"/>
    </dxf>
  </rfmt>
  <rcc rId="1695" sId="2">
    <nc r="J114" t="inlineStr">
      <is>
        <t>숙박비포함 -11명</t>
      </is>
    </nc>
  </rcc>
  <rcc rId="1696" sId="2">
    <nc r="J115">
      <f>11*50000</f>
    </nc>
  </rcc>
  <rcc rId="1697" sId="2">
    <nc r="J116">
      <f>J113+J115</f>
    </nc>
  </rcc>
  <rfmt sheetId="2" sqref="J116" start="0" length="2147483647">
    <dxf>
      <font>
        <b/>
      </font>
    </dxf>
  </rfmt>
  <rcc rId="1698" sId="2">
    <nc r="J117" t="inlineStr">
      <is>
        <t>하나투어결제금액</t>
      </is>
    </nc>
  </rcc>
  <rcc rId="1699" sId="2" numFmtId="34">
    <nc r="J118">
      <v>3030000</v>
    </nc>
  </rcc>
  <rfmt sheetId="2" sqref="J118" start="0" length="2147483647">
    <dxf>
      <font>
        <b/>
      </font>
    </dxf>
  </rfmt>
  <rfmt sheetId="2" sqref="J117:J118" start="0" length="2147483647">
    <dxf>
      <font>
        <color indexed="30"/>
      </font>
    </dxf>
  </rfmt>
  <rm rId="1700" sheetId="2" source="J111:J115" destination="J110:J114" sourceSheetId="2">
    <rfmt sheetId="2" sqref="J110" start="0" length="0">
      <dxf>
        <font>
          <sz val="9"/>
          <color indexed="8"/>
          <name val="돋움"/>
          <scheme val="none"/>
        </font>
        <numFmt numFmtId="33" formatCode="_-* #,##0_-;\-* #,##0_-;_-* &quot;-&quot;_-;_-@_-"/>
      </dxf>
    </rfmt>
  </rm>
  <rcc rId="1701" sId="2">
    <nc r="J115" t="inlineStr">
      <is>
        <t>총 입금액</t>
      </is>
    </nc>
  </rcc>
  <rcc rId="1702" sId="2" numFmtId="34">
    <nc r="J120">
      <v>80000</v>
    </nc>
  </rcc>
  <rfmt sheetId="2" sqref="J120" start="0" length="2147483647">
    <dxf>
      <font>
        <b/>
      </font>
    </dxf>
  </rfmt>
  <rfmt sheetId="2" sqref="J120" start="0" length="2147483647">
    <dxf>
      <font>
        <color indexed="10"/>
      </font>
    </dxf>
  </rfmt>
  <rcc rId="1703" sId="2">
    <nc r="J119" t="inlineStr">
      <is>
        <t>양가은 불참으로 부족</t>
      </is>
    </nc>
  </rcc>
  <rfmt sheetId="2" sqref="J112 J114" start="0" length="2147483647">
    <dxf>
      <font>
        <b/>
      </font>
    </dxf>
  </rfmt>
  <rfmt sheetId="2" sqref="J116" start="0" length="2147483647">
    <dxf>
      <font>
        <color indexed="17"/>
      </font>
    </dxf>
  </rfmt>
  <rcc rId="1704" sId="2">
    <nc r="J122" t="inlineStr">
      <is>
        <t>&gt;&gt;포토모자이크 비용</t>
      </is>
    </nc>
  </rcc>
  <rcc rId="1705" sId="2" numFmtId="34">
    <nc r="J123">
      <v>301000</v>
    </nc>
  </rcc>
  <rfmt sheetId="2" sqref="J123" start="0" length="2147483647">
    <dxf>
      <font>
        <color indexed="30"/>
      </font>
    </dxf>
  </rfmt>
  <rfmt sheetId="2" sqref="J123" start="0" length="2147483647">
    <dxf>
      <font>
        <b/>
      </font>
    </dxf>
  </rfmt>
  <rcc rId="1706" sId="2">
    <nc r="J124" t="inlineStr">
      <is>
        <t>입금 - 41명</t>
      </is>
    </nc>
  </rcc>
  <rcc rId="1707" sId="2">
    <nc r="J125">
      <f>41*7000</f>
    </nc>
  </rcc>
  <rfmt sheetId="2" sqref="J125" start="0" length="2147483647">
    <dxf>
      <font>
        <color indexed="17"/>
      </font>
    </dxf>
  </rfmt>
  <rfmt sheetId="2" sqref="J125" start="0" length="2147483647">
    <dxf>
      <font>
        <b/>
      </font>
    </dxf>
  </rfmt>
  <rcc rId="1708" sId="2">
    <nc r="J126" t="inlineStr">
      <is>
        <t>루버스보조</t>
      </is>
    </nc>
  </rcc>
  <rcc rId="1709" sId="2" numFmtId="34">
    <nc r="J127">
      <v>14000</v>
    </nc>
  </rcc>
  <rfmt sheetId="2" sqref="J127" start="0" length="2147483647">
    <dxf>
      <font>
        <b/>
      </font>
    </dxf>
  </rfmt>
  <rfmt sheetId="2" sqref="J127" start="0" length="2147483647">
    <dxf>
      <font>
        <color indexed="53"/>
      </font>
    </dxf>
  </rfmt>
  <rfmt sheetId="2" sqref="J122" start="0" length="2147483647">
    <dxf>
      <font>
        <b/>
      </font>
    </dxf>
  </rfmt>
  <rfmt sheetId="2" sqref="J123" start="0" length="2147483647">
    <dxf>
      <font>
        <color indexed="10"/>
      </font>
    </dxf>
  </rfmt>
  <rfmt sheetId="2" sqref="J127" start="0" length="2147483647">
    <dxf>
      <font>
        <color indexed="30"/>
      </font>
    </dxf>
  </rfmt>
  <rfmt sheetId="2" sqref="J121" start="0" length="0">
    <dxf>
      <fill>
        <patternFill patternType="solid">
          <bgColor indexed="13"/>
        </patternFill>
      </fill>
    </dxf>
  </rfmt>
  <rfmt sheetId="2" sqref="J121" start="0" length="0">
    <dxf>
      <fill>
        <patternFill>
          <bgColor indexed="51"/>
        </patternFill>
      </fill>
    </dxf>
  </rfmt>
  <rcc rId="1710" sId="2">
    <nc r="J110" t="inlineStr">
      <is>
        <t>&lt;제주 참석자&gt;</t>
      </is>
    </nc>
  </rcc>
  <rfmt sheetId="2" sqref="J110" start="0" length="2147483647">
    <dxf>
      <font>
        <b/>
      </font>
    </dxf>
  </rfmt>
  <rcv guid="{02B336AA-C04D-4AFC-94DE-6EA679E97967}" action="delete"/>
  <rcv guid="{02B336AA-C04D-4AFC-94DE-6EA679E97967}" action="add"/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revisionLog111.xml><?xml version="1.0" encoding="utf-8"?>
<revisions xmlns="http://schemas.openxmlformats.org/spreadsheetml/2006/main" xmlns:r="http://schemas.openxmlformats.org/officeDocument/2006/relationships">
  <rcc rId="1711" sId="2">
    <nc r="G113">
      <f>G112+E113-F113</f>
    </nc>
  </rcc>
  <rcc rId="1712" sId="2">
    <nc r="H105" t="inlineStr">
      <is>
        <t>추가수량발생-7/5</t>
      </is>
    </nc>
  </rcc>
  <rrc rId="1713" sId="2" ref="A114:XFD114" action="insertRow"/>
  <rcc rId="1714" sId="2">
    <nc r="G114">
      <f>G113+E114-F114</f>
    </nc>
  </rcc>
  <rcc rId="1715" sId="2">
    <oc r="G115">
      <f>G112+E114-F114</f>
    </oc>
    <nc r="G115">
      <f>G114+E115-F115</f>
    </nc>
  </rcc>
  <rcc rId="1716" sId="2">
    <oc r="G116">
      <f>G114+E115-F115</f>
    </oc>
    <nc r="G116">
      <f>G115+E116-F116</f>
    </nc>
  </rcc>
  <rcc rId="1717" sId="2">
    <oc r="G117">
      <f>G115+E116-F116</f>
    </oc>
    <nc r="G117">
      <f>G116+E117-F117</f>
    </nc>
  </rcc>
  <rcc rId="1718" sId="2">
    <oc r="G118">
      <f>G116+E117-F117</f>
    </oc>
    <nc r="G118">
      <f>G117+E118-F118</f>
    </nc>
  </rcc>
  <rcc rId="1719" sId="2">
    <oc r="G119">
      <f>G118+E119-F119</f>
    </oc>
    <nc r="G119">
      <f>G118+E119-F119</f>
    </nc>
  </rcc>
  <rcc rId="1720" sId="2">
    <oc r="G120">
      <f>G119+E120-F120</f>
    </oc>
    <nc r="G120">
      <f>G119+E120-F120</f>
    </nc>
  </rcc>
  <rcc rId="1721" sId="2" numFmtId="4">
    <nc r="F107">
      <v>14400</v>
    </nc>
  </rcc>
  <rcc rId="1722" sId="2" numFmtId="4">
    <oc r="F106">
      <v>14400</v>
    </oc>
    <nc r="F106">
      <v>50000</v>
    </nc>
  </rcc>
  <rcc rId="1723" sId="2">
    <oc r="D106" t="inlineStr">
      <is>
        <t>EMS 배송-홍콩재발송 1건</t>
      </is>
    </oc>
    <nc r="D106" t="inlineStr">
      <is>
        <t xml:space="preserve">                          -포장</t>
      </is>
    </nc>
  </rcc>
  <rcc rId="1724" sId="2" numFmtId="4">
    <oc r="F105">
      <v>980000</v>
    </oc>
    <nc r="F105">
      <v>1030000</v>
    </nc>
  </rcc>
  <rrc rId="1725" sId="2" ref="A106:XFD106" action="deleteRow">
    <undo index="0" exp="ref" v="1" dr="G106" r="G107" sId="2"/>
    <rfmt sheetId="2" xfDxf="1" sqref="A106:XFD106" start="0" length="0">
      <dxf>
        <font>
          <sz val="9"/>
        </font>
      </dxf>
    </rfmt>
    <rfmt sheetId="2" sqref="B106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106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2" dxf="1">
      <nc r="D106" t="inlineStr">
        <is>
          <t xml:space="preserve">                          -포장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2" sqref="E10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2" dxf="1" numFmtId="4">
      <nc r="F106">
        <v>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2" dxf="1">
      <nc r="G106">
        <f>G105-F106+E106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10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2" sqref="J106" start="0" length="0">
      <dxf>
        <numFmt numFmtId="33" formatCode="_-* #,##0_-;\-* #,##0_-;_-* &quot;-&quot;_-;_-@_-"/>
      </dxf>
    </rfmt>
  </rrc>
  <rcc rId="1726" sId="2">
    <oc r="G106">
      <f>#REF!-F106+E106</f>
    </oc>
    <nc r="G106">
      <f>G105-F106+E106</f>
    </nc>
  </rcc>
  <rcc rId="1727" sId="2">
    <oc r="G107">
      <f>G106-F107+E107</f>
    </oc>
    <nc r="G107">
      <f>G106-F107+E107</f>
    </nc>
  </rcc>
  <rcc rId="1728" sId="2" numFmtId="19">
    <nc r="C110">
      <v>40362</v>
    </nc>
  </rcc>
  <rcc rId="1729" sId="2">
    <nc r="D110" t="inlineStr">
      <is>
        <t>병헌님 생일선물 - 노트북</t>
      </is>
    </nc>
  </rcc>
  <rcc rId="1730" sId="2" numFmtId="4">
    <oc r="F110">
      <v>0</v>
    </oc>
    <nc r="F110">
      <v>1770000</v>
    </nc>
  </rcc>
  <rcc rId="1731" sId="2" numFmtId="19">
    <oc r="C111">
      <v>40362</v>
    </oc>
    <nc r="C111">
      <v>40364</v>
    </nc>
  </rcc>
  <rcc rId="1732" sId="2" numFmtId="4">
    <oc r="F111">
      <v>1770000</v>
    </oc>
    <nc r="F111">
      <v>21500</v>
    </nc>
  </rcc>
  <rcc rId="1733" sId="2" numFmtId="19">
    <nc r="C112">
      <v>40365</v>
    </nc>
  </rcc>
  <rcc rId="1734" sId="2" numFmtId="4">
    <nc r="F112">
      <v>161700</v>
    </nc>
  </rcc>
  <rcc rId="1735" sId="2" numFmtId="19">
    <nc r="C113">
      <v>40367</v>
    </nc>
  </rcc>
  <rcc rId="1736" sId="2">
    <nc r="D113" t="inlineStr">
      <is>
        <t>문구류 - 20주년기념</t>
      </is>
    </nc>
  </rcc>
  <rcc rId="1737" sId="2" numFmtId="4">
    <nc r="F113">
      <v>16600</v>
    </nc>
  </rcc>
  <rcc rId="1738" sId="2" numFmtId="19">
    <oc r="C114">
      <v>40367</v>
    </oc>
    <nc r="C114"/>
  </rcc>
  <rcc rId="1739" sId="2">
    <oc r="D114" t="inlineStr">
      <is>
        <t>문구류 - 20주년기념</t>
      </is>
    </oc>
    <nc r="D114" t="inlineStr">
      <is>
        <t>퀵비 - 충무로→부천(20주년기념물품)</t>
      </is>
    </nc>
  </rcc>
  <rcc rId="1740" sId="2" numFmtId="4">
    <oc r="F114">
      <v>16600</v>
    </oc>
    <nc r="F114">
      <v>25000</v>
    </nc>
  </rcc>
  <rcc rId="1741" sId="2" numFmtId="19">
    <nc r="C115">
      <v>40368</v>
    </nc>
  </rcc>
  <rcc rId="1742" sId="2">
    <oc r="D115" t="inlineStr">
      <is>
        <t>퀵비 - 충무로→부천(20주년기념물품)</t>
      </is>
    </oc>
    <nc r="D115" t="inlineStr">
      <is>
        <t>교통비 - 20주년행사 물품 이동(부천→김포공항)</t>
      </is>
    </nc>
  </rcc>
  <rcc rId="1743" sId="2" numFmtId="4">
    <oc r="F115">
      <v>25000</v>
    </oc>
    <nc r="F115">
      <v>15000</v>
    </nc>
  </rcc>
  <rcc rId="1744" sId="2" numFmtId="19">
    <oc r="C116">
      <v>40368</v>
    </oc>
    <nc r="C116"/>
  </rcc>
  <rcc rId="1745" sId="2">
    <oc r="D116" t="inlineStr">
      <is>
        <t>교통비 - 20주년행사 물품 이동(부천→김포공항)</t>
      </is>
    </oc>
    <nc r="D116" t="inlineStr">
      <is>
        <t>현금인출 수수료</t>
      </is>
    </nc>
  </rcc>
  <rcc rId="1746" sId="2" numFmtId="4">
    <oc r="F116">
      <v>15000</v>
    </oc>
    <nc r="F116">
      <v>1200</v>
    </nc>
  </rcc>
  <rcc rId="1747" sId="2">
    <oc r="D111" t="inlineStr">
      <is>
        <t>병헌님 생일선물 - 노트북</t>
      </is>
    </oc>
    <nc r="D111" t="inlineStr">
      <is>
        <t>20주년 기념품 제작 - 연필(BH, 사무실팀)</t>
      </is>
    </nc>
  </rcc>
  <rcc rId="1748" sId="2">
    <nc r="D112" t="inlineStr">
      <is>
        <t>20주년 기념 - 단체축하카드 제작</t>
      </is>
    </nc>
  </rcc>
  <rcc rId="1749" sId="2">
    <nc r="D106" t="inlineStr">
      <is>
        <t>EMS 배송 - 홍콩재발송 1건</t>
      </is>
    </nc>
  </rcc>
  <rcc rId="1750" sId="2">
    <oc r="D107" t="inlineStr">
      <is>
        <t>20주년 기념선물-포토모자이크(한국참석자선물)</t>
      </is>
    </oc>
    <nc r="D107" t="inlineStr">
      <is>
        <t>20주년 기념선물 - 포토모자이크(한국참석자선물)</t>
      </is>
    </nc>
  </rcc>
  <rcc rId="1751" sId="2">
    <oc r="D105" t="inlineStr">
      <is>
        <t>20주년 기념품 제작-연필</t>
      </is>
    </oc>
    <nc r="D105" t="inlineStr">
      <is>
        <t>20주년 기념품 제작 - 연필(포장인건비)</t>
      </is>
    </nc>
  </rcc>
  <rcc rId="1752" sId="2">
    <oc r="D100" t="inlineStr">
      <is>
        <t>EMS 배송-홍콩재발송 2건</t>
      </is>
    </oc>
    <nc r="D100" t="inlineStr">
      <is>
        <t>EMS 배송 - 홍콩재발송 2건</t>
      </is>
    </nc>
  </rcc>
  <rcc rId="1753" sId="2">
    <nc r="D103" t="inlineStr">
      <is>
        <t>EMS 배송 - 일본재발송 1건</t>
      </is>
    </nc>
  </rcc>
  <rcv guid="{02B336AA-C04D-4AFC-94DE-6EA679E97967}" action="delete"/>
  <rcv guid="{02B336AA-C04D-4AFC-94DE-6EA679E97967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754" sId="2">
    <nc r="H103" t="inlineStr">
      <is>
        <t>장혜림 배송</t>
      </is>
    </nc>
  </rcc>
  <rrc rId="1755" sId="2" ref="A55:XFD55" action="insertRow"/>
  <rcc rId="1756" sId="2" numFmtId="19">
    <nc r="C55">
      <v>40280</v>
    </nc>
  </rcc>
  <rcc rId="1757" sId="2" odxf="1" dxf="1">
    <nc r="D55" t="inlineStr">
      <is>
        <t>대출결산이자 - 하나은행</t>
      </is>
    </nc>
    <odxf/>
    <ndxf/>
  </rcc>
  <rcc rId="1758" sId="2" numFmtId="4">
    <nc r="F55">
      <v>4259</v>
    </nc>
  </rcc>
  <rcc rId="1759" sId="2">
    <nc r="G55">
      <f>G54-F55+E55</f>
    </nc>
  </rcc>
  <rcc rId="1760" sId="2">
    <oc r="G56">
      <f>G54-F56+E56</f>
    </oc>
    <nc r="G56">
      <f>G55-F56+E56</f>
    </nc>
  </rcc>
  <rcc rId="1761" sId="2" numFmtId="4">
    <oc r="G60">
      <v>18372203</v>
    </oc>
    <nc r="G60">
      <v>18367944</v>
    </nc>
  </rcc>
  <rcc rId="1762" sId="2" numFmtId="19">
    <nc r="C95">
      <v>40333</v>
    </nc>
  </rcc>
  <rrc rId="1763" sId="2" ref="A91:XFD91" action="deleteRow">
    <undo index="0" exp="ref" v="1" dr="G91" r="G92" sId="2"/>
    <rfmt sheetId="2" xfDxf="1" sqref="A91:XFD91" start="0" length="0">
      <dxf>
        <font>
          <sz val="9"/>
        </font>
      </dxf>
    </rfmt>
    <rfmt sheetId="2" sqref="B9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9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91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9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9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91">
        <f>G90-F91+E91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9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J91" start="0" length="0">
      <dxf>
        <numFmt numFmtId="33" formatCode="_-* #,##0_-;\-* #,##0_-;_-* &quot;-&quot;_-;_-@_-"/>
      </dxf>
    </rfmt>
    <rfmt sheetId="2" sqref="K91" start="0" length="0">
      <dxf>
        <alignment horizontal="left" vertical="top" readingOrder="0"/>
      </dxf>
    </rfmt>
  </rrc>
  <rrc rId="1764" sId="2" ref="A91:XFD91" action="deleteRow">
    <undo index="0" exp="ref" v="1" dr="G91" r="G92" sId="2"/>
    <rfmt sheetId="2" xfDxf="1" sqref="A91:XFD91" start="0" length="0">
      <dxf>
        <font>
          <sz val="9"/>
        </font>
      </dxf>
    </rfmt>
    <rfmt sheetId="2" sqref="B9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9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91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9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9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91">
        <f>#REF!-F91+E91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9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J91" start="0" length="0">
      <dxf>
        <numFmt numFmtId="33" formatCode="_-* #,##0_-;\-* #,##0_-;_-* &quot;-&quot;_-;_-@_-"/>
      </dxf>
    </rfmt>
    <rfmt sheetId="2" sqref="K91" start="0" length="0">
      <dxf>
        <alignment horizontal="left" vertical="top" readingOrder="0"/>
      </dxf>
    </rfmt>
  </rrc>
  <rcc rId="1765" sId="2">
    <oc r="G91">
      <f>#REF!-F91+E91</f>
    </oc>
    <nc r="G91">
      <f>G90-F91+E91</f>
    </nc>
  </rcc>
  <rcc rId="1766" sId="2" numFmtId="4">
    <oc r="G92">
      <v>18373153</v>
    </oc>
    <nc r="G92">
      <v>18074224</v>
    </nc>
  </rcc>
  <rcc rId="1767" sId="2">
    <nc r="H51" t="inlineStr">
      <is>
        <t>아브로드배송건으로 대출</t>
      </is>
    </nc>
  </rcc>
  <rcc rId="1768" sId="2">
    <nc r="H51" t="inlineStr">
      <is>
        <t>아브로드</t>
      </is>
    </nc>
  </rcc>
  <rcc rId="1769" sId="2">
    <nc r="H52" t="inlineStr">
      <is>
        <t>배송건으로 대출</t>
      </is>
    </nc>
  </rcc>
  <rrc rId="1770" sId="2" ref="A47:XFD47" action="deleteRow">
    <undo index="0" exp="ref" v="1" dr="K47" r="K48" sId="2"/>
    <rfmt sheetId="2" xfDxf="1" sqref="A47:XFD47" start="0" length="0">
      <dxf>
        <font>
          <sz val="9"/>
        </font>
      </dxf>
    </rfmt>
    <rfmt sheetId="2" sqref="B4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4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4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4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4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47">
        <f>G46-F47+E47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47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J47" start="0" length="0">
      <dxf>
        <numFmt numFmtId="33" formatCode="_-* #,##0_-;\-* #,##0_-;_-* &quot;-&quot;_-;_-@_-"/>
        <alignment horizontal="right" vertical="top" readingOrder="0"/>
      </dxf>
    </rfmt>
    <rcc rId="0" sId="2" dxf="1">
      <nc r="K47">
        <f>SUM(K44:K46)</f>
      </nc>
      <ndxf>
        <font>
          <sz val="9"/>
          <color indexed="17"/>
        </font>
        <numFmt numFmtId="33" formatCode="_-* #,##0_-;\-* #,##0_-;_-* &quot;-&quot;_-;_-@_-"/>
        <alignment horizontal="left" vertical="top" readingOrder="0"/>
      </ndxf>
    </rcc>
  </rrc>
  <rcc rId="1771" sId="2">
    <nc r="D93" t="inlineStr">
      <is>
        <t xml:space="preserve">                                  -외국환 송금수수료</t>
      </is>
    </nc>
  </rcc>
  <rcc rId="1772" sId="2">
    <nc r="D92" t="inlineStr">
      <is>
        <t>아브로드-기념품배송대행-외국환결제(재발송)</t>
      </is>
    </nc>
  </rcc>
  <rcc rId="1773" sId="2">
    <nc r="D92" t="inlineStr">
      <is>
        <t>아브로드-기념품배송대행(재발송건)-외국환결제</t>
      </is>
    </nc>
  </rcc>
  <rcc rId="1774" sId="2" numFmtId="4">
    <nc r="F92">
      <v>124186</v>
    </nc>
  </rcc>
  <rcc rId="1775" sId="2" numFmtId="4">
    <nc r="F93">
      <v>13800</v>
    </nc>
  </rcc>
  <rrc rId="1776" sId="2" ref="A94:XFD94" action="insertRow"/>
  <rcc rId="1777" sId="2">
    <nc r="D94" t="inlineStr">
      <is>
        <t>대출결산이자 - 하나은행</t>
      </is>
    </nc>
  </rcc>
  <rcc rId="1778" sId="2" numFmtId="4">
    <nc r="F94">
      <v>30170</v>
    </nc>
  </rcc>
  <rcc rId="1779" sId="2">
    <nc r="G94">
      <f>G93-F94+E94</f>
    </nc>
  </rcc>
  <rcc rId="1780" sId="2">
    <oc r="G95">
      <f>G93-F95+E95</f>
    </oc>
    <nc r="G95">
      <f>G94-F95+E95</f>
    </nc>
  </rcc>
  <rcc rId="1781" sId="2" numFmtId="34">
    <nc r="J129">
      <v>14150000</v>
    </nc>
  </rcc>
  <rcc rId="1782" sId="2">
    <nc r="J130">
      <f>20000000-5849464</f>
    </nc>
  </rcc>
  <ris rId="1783" sheetId="15" name="[9기 루버스 회비내역.xlsx]Sheet1" sheetPosition="14"/>
  <rfmt sheetId="15" sqref="B1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1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1" start="0" length="0">
    <dxf>
      <font>
        <sz val="9"/>
        <color indexed="8"/>
        <name val="돋움"/>
        <scheme val="none"/>
      </font>
    </dxf>
  </rfmt>
  <rfmt sheetId="15" sqref="E1" start="0" length="0">
    <dxf>
      <font>
        <sz val="9"/>
        <color indexed="30"/>
        <name val="돋움"/>
        <scheme val="none"/>
      </font>
      <numFmt numFmtId="3" formatCode="#,##0"/>
    </dxf>
  </rfmt>
  <rfmt sheetId="15" sqref="F1" start="0" length="0">
    <dxf>
      <font>
        <sz val="9"/>
        <color indexed="10"/>
        <name val="돋움"/>
        <scheme val="none"/>
      </font>
      <numFmt numFmtId="3" formatCode="#,##0"/>
    </dxf>
  </rfmt>
  <rfmt sheetId="15" sqref="G1" start="0" length="0">
    <dxf>
      <font>
        <sz val="9"/>
        <color indexed="17"/>
        <name val="돋움"/>
        <scheme val="none"/>
      </font>
      <numFmt numFmtId="3" formatCode="#,##0"/>
    </dxf>
  </rfmt>
  <rfmt sheetId="15" sqref="H1" start="0" length="0">
    <dxf>
      <font>
        <sz val="9"/>
        <color indexed="8"/>
        <name val="돋움"/>
        <scheme val="none"/>
      </font>
      <numFmt numFmtId="3" formatCode="#,##0"/>
    </dxf>
  </rfmt>
  <rfmt sheetId="15" sqref="I1" start="0" length="0">
    <dxf>
      <font>
        <sz val="9"/>
        <color indexed="8"/>
        <name val="돋움"/>
        <scheme val="none"/>
      </font>
    </dxf>
  </rfmt>
  <rfmt sheetId="15" sqref="J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:XFD1" start="0" length="0">
    <dxf>
      <font>
        <sz val="9"/>
        <color indexed="8"/>
        <name val="돋움"/>
        <scheme val="none"/>
      </font>
    </dxf>
  </rfmt>
  <rcc rId="1784" sId="15" odxf="1" dxf="1">
    <nc r="B2" t="inlineStr">
      <is>
        <t>NO</t>
      </is>
    </nc>
    <odxf>
      <font>
        <b val="0"/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8"/>
        <name val="돋움"/>
        <scheme val="none"/>
      </font>
      <fill>
        <patternFill patternType="solid">
          <bgColor indexed="43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5" sId="15" odxf="1" dxf="1">
    <nc r="C2" t="inlineStr">
      <is>
        <t>거래일자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6" sId="15" odxf="1" dxf="1">
    <nc r="D2" t="inlineStr">
      <is>
        <t>내            용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8"/>
        <name val="돋움,굴림"/>
        <scheme val="none"/>
      </font>
      <numFmt numFmtId="19" formatCode="yyyy/mm/dd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7" sId="15" odxf="1" dxf="1">
    <nc r="E2" t="inlineStr">
      <is>
        <t>입   금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30"/>
        <name val="돋움,굴림"/>
        <scheme val="none"/>
      </font>
      <numFmt numFmtId="3" formatCode="#,##0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8" sId="15" odxf="1" dxf="1">
    <nc r="F2" t="inlineStr">
      <is>
        <t>지   출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10"/>
        <name val="돋움,굴림"/>
        <scheme val="none"/>
      </font>
      <numFmt numFmtId="3" formatCode="#,##0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89" sId="15" odxf="1" dxf="1">
    <nc r="G2" t="inlineStr">
      <is>
        <t>잔   액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17"/>
        <name val="돋움,굴림"/>
        <scheme val="none"/>
      </font>
      <numFmt numFmtId="3" formatCode="#,##0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double">
          <color indexed="64"/>
        </bottom>
      </border>
    </ndxf>
  </rcc>
  <rcc rId="1790" sId="15" odxf="1" dxf="1">
    <nc r="H2" t="inlineStr">
      <is>
        <t>비  고</t>
      </is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8"/>
        <name val="돋움,굴림"/>
        <scheme val="none"/>
      </font>
      <numFmt numFmtId="3" formatCode="#,##0"/>
      <fill>
        <patternFill patternType="solid">
          <bgColor indexed="43"/>
        </patternFill>
      </fill>
      <alignment horizontal="center" vertical="top" readingOrder="0"/>
      <border outline="0">
        <left style="hair">
          <color indexed="64"/>
        </left>
        <right style="medium">
          <color indexed="64"/>
        </right>
        <top style="medium">
          <color indexed="64"/>
        </top>
        <bottom style="double">
          <color indexed="64"/>
        </bottom>
      </border>
    </ndxf>
  </rcc>
  <rfmt sheetId="15" sqref="I2" start="0" length="0">
    <dxf>
      <font>
        <b/>
        <sz val="9"/>
        <color indexed="8"/>
        <name val="돋움"/>
        <scheme val="none"/>
      </font>
      <alignment horizontal="center" vertical="top" readingOrder="0"/>
    </dxf>
  </rfmt>
  <rfmt sheetId="15" sqref="J2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fmt sheetId="15" sqref="K2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dxf>
  </rfmt>
  <rfmt sheetId="15" sqref="A2:XFD2" start="0" length="0">
    <dxf>
      <font>
        <b/>
        <sz val="9"/>
        <color indexed="8"/>
        <name val="돋움"/>
        <scheme val="none"/>
      </font>
      <alignment horizontal="center" vertical="top" readingOrder="0"/>
    </dxf>
  </rfmt>
  <rcc rId="1791" sId="15" odxf="1" dxf="1">
    <nc r="B3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bottom style="hair">
          <color indexed="64"/>
        </bottom>
      </border>
    </ndxf>
  </rcc>
  <rcc rId="1792" sId="15" odxf="1" dxf="1" numFmtId="19">
    <nc r="C3">
      <v>1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1793" sId="15" odxf="1" dxf="1">
    <nc r="D3" t="inlineStr">
      <is>
        <t>2009년 전월이월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b/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wrapText="1" readingOrder="0"/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F3" start="0" length="0">
    <dxf>
      <font>
        <b/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cc rId="1794" sId="15" odxf="1" dxf="1" numFmtId="4">
    <nc r="G3">
      <v>11510513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b/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795" sId="15" odxf="1" dxf="1" numFmtId="34">
    <nc r="J3">
      <v>133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796" sId="15" odxf="1" dxf="1" numFmtId="34">
    <nc r="K3">
      <v>3061653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3:XFD3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797" sId="15" odxf="1" dxf="1">
    <nc r="D4" t="inlineStr">
      <is>
        <r>
          <t xml:space="preserve">10/9 부국제 - 타올값 잘못 준 금액 </t>
        </r>
        <r>
          <rPr>
            <sz val="9"/>
            <color indexed="30"/>
            <rFont val="돋움"/>
            <family val="3"/>
            <charset val="129"/>
          </rPr>
          <t>기부금으로</t>
        </r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798" sId="15" odxf="1" dxf="1" numFmtId="4">
    <nc r="F4">
      <v>45000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799" sId="15" odxf="1" dxf="1">
    <nc r="G4">
      <f>G3-F4+E4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00" sId="15" odxf="1" dxf="1" numFmtId="34">
    <nc r="J4">
      <v>540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801" sId="15" odxf="1" dxf="1" numFmtId="34">
    <nc r="K4">
      <v>2487148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4:XFD4" start="0" length="0">
    <dxf>
      <font>
        <sz val="9"/>
        <color indexed="8"/>
        <name val="돋움"/>
        <scheme val="none"/>
      </font>
    </dxf>
  </rfmt>
  <rcc rId="1802" sId="15" odxf="1" dxf="1">
    <nc r="B5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03" sId="15" odxf="1" dxf="1" numFmtId="19">
    <nc r="C5">
      <v>40184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04" sId="15" odxf="1" dxf="1" quotePrefix="1">
    <nc r="D5" t="inlineStr">
      <is>
        <t>아이리스'제작발표회 종이백 환불금액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05" sId="15" odxf="1" dxf="1" numFmtId="4">
    <nc r="E5">
      <v>200000</v>
    </nc>
    <odxf>
      <numFmt numFmtId="0" formatCode="General"/>
    </odxf>
    <n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06" sId="15" odxf="1" dxf="1">
    <nc r="G5">
      <f>G4-F5+E5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cc rId="1807" sId="15" odxf="1" dxf="1">
    <nc r="K5">
      <f>SUM(K2:K4)</f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17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5:XFD5" start="0" length="0">
    <dxf>
      <font>
        <sz val="9"/>
        <color indexed="8"/>
        <name val="돋움"/>
        <scheme val="none"/>
      </font>
    </dxf>
  </rfmt>
  <rcc rId="1808" sId="15" odxf="1" dxf="1">
    <nc r="B6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09" sId="15" odxf="1" dxf="1" numFmtId="19">
    <nc r="C6">
      <v>40186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0" sId="15" odxf="1" dxf="1">
    <nc r="D6" t="inlineStr">
      <is>
        <t>연하장 우편료 - 홍콩,싱카폴,일본(아브로드)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wrapText="0" readingOrder="0"/>
      <border outline="0">
        <left/>
        <right/>
        <top/>
        <bottom/>
      </border>
    </odxf>
    <ndxf>
      <font>
        <sz val="9"/>
        <color indexed="60"/>
        <name val="돋움,굴림"/>
        <scheme val="none"/>
      </font>
      <fill>
        <patternFill patternType="solid">
          <bgColor indexed="26"/>
        </patternFill>
      </fill>
      <alignment horizontal="left"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11" sId="15" odxf="1" dxf="1" numFmtId="4">
    <nc r="F6">
      <v>85950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2" sId="15" odxf="1" dxf="1">
    <nc r="G6">
      <f>G5-F6+E6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1813" sId="15" odxf="1" dxf="1">
    <nc r="H6" t="inlineStr">
      <is>
        <t>김한아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cc rId="1814" sId="15" odxf="1" dxf="1">
    <nc r="K6">
      <f>K5-G13</f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40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6:XFD6" start="0" length="0">
    <dxf>
      <font>
        <sz val="9"/>
        <color indexed="8"/>
        <name val="돋움"/>
        <scheme val="none"/>
      </font>
    </dxf>
  </rfmt>
  <rcc rId="1815" sId="15" odxf="1" dxf="1">
    <nc r="B7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6" sId="15" odxf="1" dxf="1" numFmtId="19">
    <nc r="C7">
      <v>40195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7" sId="15" odxf="1" dxf="1">
    <nc r="D7" t="inlineStr">
      <is>
        <t>LBH 한정판카드 - mariko kawaguchi외(22개)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18" sId="15" odxf="1" dxf="1" numFmtId="4">
    <nc r="E7">
      <v>550000</v>
    </nc>
    <odxf>
      <numFmt numFmtId="0" formatCode="General"/>
    </odxf>
    <n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19" sId="15" odxf="1" dxf="1">
    <nc r="G7">
      <f>G6-F7+E7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20" sId="15" odxf="1" dxf="1">
    <nc r="J7" t="inlineStr">
      <is>
        <t>&gt;&gt; 1월정모 유니세프 카드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:XFD7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21" sId="15" odxf="1" dxf="1">
    <nc r="D8" t="inlineStr">
      <is>
        <t>루버스 정모 잔금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22" sId="15" odxf="1" dxf="1" numFmtId="4">
    <nc r="E8">
      <v>86000</v>
    </nc>
    <odxf>
      <numFmt numFmtId="0" formatCode="General"/>
    </odxf>
    <n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23" sId="15" odxf="1" dxf="1">
    <nc r="G8">
      <f>G7-F8+E8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24" sId="15" odxf="1" dxf="1">
    <nc r="J8" t="inlineStr">
      <is>
        <t xml:space="preserve">     받아간 명단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:XFD8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25" sId="15" odxf="1" dxf="1">
    <nc r="D9" t="inlineStr">
      <is>
        <t>루버스 정모 - 문구류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26" sId="15" odxf="1" dxf="1" numFmtId="4">
    <nc r="F9">
      <v>1600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27" sId="15" odxf="1" dxf="1">
    <nc r="G9">
      <f>G8-F9+E9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28" sId="15" odxf="1" dxf="1">
    <nc r="J9" t="inlineStr">
      <is>
        <t xml:space="preserve">mariko kawaguchi 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29" sId="15" odxf="1" dxf="1">
    <nc r="K9">
      <v>1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9:XFD9" start="0" length="0">
    <dxf>
      <font>
        <sz val="9"/>
        <color indexed="8"/>
        <name val="돋움"/>
        <scheme val="none"/>
      </font>
    </dxf>
  </rfmt>
  <rcc rId="1830" sId="15" odxf="1" dxf="1">
    <nc r="B10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1" sId="15" odxf="1" dxf="1" numFmtId="19">
    <nc r="C10">
      <v>40196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2" sId="15" odxf="1" dxf="1">
    <nc r="D10" t="inlineStr">
      <is>
        <t>쿠션&amp;토이 - 9기 기념품잔금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="1" sqref="E3" start="0" length="0">
    <dxf>
      <font>
        <sz val="9"/>
        <color indexed="30"/>
        <name val="돋움,굴림"/>
        <scheme val="none"/>
      </font>
      <numFmt numFmtId="3" formatCode="#,##0"/>
      <fill>
        <patternFill patternType="solid">
          <bgColor indexed="26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33" sId="15" odxf="1" dxf="1" numFmtId="4">
    <nc r="F10">
      <v>514500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4" sId="15" odxf="1" dxf="1">
    <nc r="G10">
      <f>G9-F10+E10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35" sId="15" odxf="1" dxf="1">
    <nc r="J10" t="inlineStr">
      <is>
        <t xml:space="preserve">masako hongo 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36" sId="15" odxf="1" dxf="1">
    <nc r="K10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0:XFD10" start="0" length="0">
    <dxf>
      <font>
        <sz val="9"/>
        <color indexed="8"/>
        <name val="돋움"/>
        <scheme val="none"/>
      </font>
    </dxf>
  </rfmt>
  <rcc rId="1837" sId="15" odxf="1" dxf="1">
    <nc r="B11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8" sId="15" odxf="1" dxf="1" numFmtId="19">
    <nc r="C11">
      <v>40207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39" sId="15" odxf="1" dxf="1">
    <nc r="D11" t="inlineStr">
      <is>
        <t>1월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40" sId="15" odxf="1" dxf="1" numFmtId="4">
    <nc r="F11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41" sId="15" odxf="1" dxf="1">
    <nc r="G11">
      <f>G10-F11+E11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42" sId="15" odxf="1" dxf="1">
    <nc r="J11" t="inlineStr">
      <is>
        <t>yuko hamamoto 외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43" sId="15" odxf="1" dxf="1">
    <nc r="K11">
      <v>8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1:XFD11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44" sId="15" odxf="1" dxf="1">
    <nc r="D12" t="inlineStr">
      <is>
        <t>2월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45" sId="15" odxf="1" dxf="1" numFmtId="4">
    <nc r="F12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46" sId="15" odxf="1" dxf="1">
    <nc r="G12">
      <f>G11-F12+E12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47" sId="15" odxf="1" dxf="1">
    <nc r="J12" t="inlineStr">
      <is>
        <t>kojima akiko 외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48" sId="15" odxf="1" dxf="1">
    <nc r="K12">
      <v>4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2:XFD12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49" sId="15" odxf="1" dxf="1" numFmtId="4">
    <nc r="G13">
      <v>11270463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50" sId="15" odxf="1" dxf="1">
    <nc r="J13" t="inlineStr">
      <is>
        <t xml:space="preserve">atsuko kinoshita 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51" sId="15" odxf="1" dxf="1">
    <nc r="K13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3:XFD13" start="0" length="0">
    <dxf>
      <font>
        <sz val="9"/>
        <color indexed="8"/>
        <name val="돋움"/>
        <scheme val="none"/>
      </font>
    </dxf>
  </rfmt>
  <rcc rId="1852" sId="15" odxf="1" dxf="1">
    <nc r="B14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53" sId="15" odxf="1" dxf="1" numFmtId="19">
    <nc r="C14">
      <v>40210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54" sId="15" odxf="1" dxf="1">
    <nc r="D14" t="inlineStr">
      <is>
        <t>2월 추가가입 한국회원 (성인14명)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55" sId="15" odxf="1" dxf="1" numFmtId="4">
    <nc r="E14">
      <v>350000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56" sId="15" odxf="1" dxf="1">
    <nc r="G14">
      <f>G13+E14-F14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57" sId="15" odxf="1" dxf="1">
    <nc r="J14" t="inlineStr">
      <is>
        <t>유정란(혼고언니)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58" sId="15" odxf="1" dxf="1">
    <nc r="K14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4:XFD14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59" sId="15" odxf="1" dxf="1">
    <nc r="D15" t="inlineStr">
      <is>
        <t xml:space="preserve">                              - 회비 부족하게 입금(1명)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60" sId="15" odxf="1" dxf="1" numFmtId="4">
    <nc r="E15">
      <v>20005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61" sId="15" odxf="1" dxf="1">
    <nc r="G15">
      <f>G14+E15-F15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62" sId="15" odxf="1" dxf="1">
    <nc r="J15" t="inlineStr">
      <is>
        <t>ishiwata teruyo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63" sId="15" odxf="1" dxf="1">
    <nc r="K15">
      <v>1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5:XFD15" start="0" length="0">
    <dxf>
      <font>
        <sz val="9"/>
        <color indexed="8"/>
        <name val="돋움"/>
        <scheme val="none"/>
      </font>
    </dxf>
  </rfmt>
  <rcc rId="1864" sId="15" odxf="1" dxf="1">
    <nc r="B16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65" sId="15" odxf="1" dxf="1">
    <nc r="D16" t="inlineStr">
      <is>
        <t xml:space="preserve">                              - (학생 2명)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66" sId="15" odxf="1" dxf="1" numFmtId="4">
    <nc r="E16">
      <v>30000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67" sId="15" odxf="1" dxf="1">
    <nc r="G16">
      <f>G15+E16-F16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68" sId="15" odxf="1" dxf="1">
    <nc r="J16" t="inlineStr">
      <is>
        <t>AKIKO MASHIMO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69" sId="15" odxf="1" dxf="1">
    <nc r="K16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16:XFD16" start="0" length="0">
    <dxf>
      <font>
        <sz val="9"/>
        <color indexed="8"/>
        <name val="돋움"/>
        <scheme val="none"/>
      </font>
    </dxf>
  </rfmt>
  <rcc rId="1870" sId="15" odxf="1" dxf="1">
    <nc r="B17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1" sId="15" odxf="1" dxf="1" numFmtId="19">
    <nc r="C17">
      <v>40212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2" sId="15" odxf="1" dxf="1">
    <nc r="D17" t="inlineStr">
      <is>
        <t>9기 기념품 일본통관 자료-주문확인서 출력,스킨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73" sId="15" odxf="1" dxf="1" numFmtId="4">
    <nc r="F17">
      <v>2000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4" sId="15" odxf="1" dxf="1">
    <nc r="G17">
      <f>G16+E17-F17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75" sId="15" odxf="1" dxf="1">
    <nc r="J17">
      <f>22*25000</f>
    </nc>
    <odxf>
      <font>
        <b val="0"/>
        <sz val="11"/>
        <color indexed="8"/>
        <name val="돋움"/>
        <scheme val="none"/>
      </font>
      <numFmt numFmtId="0" formatCode="General"/>
    </odxf>
    <ndxf>
      <font>
        <b/>
        <sz val="9"/>
        <color indexed="40"/>
        <name val="돋움"/>
        <scheme val="none"/>
      </font>
      <numFmt numFmtId="33" formatCode="_-* #,##0_-;\-* #,##0_-;_-* &quot;-&quot;_-;_-@_-"/>
    </ndxf>
  </rcc>
  <rcc rId="1876" sId="15" odxf="1" dxf="1">
    <nc r="K17">
      <f>SUM(K9:K16)</f>
    </nc>
    <odxf>
      <font>
        <b val="0"/>
        <sz val="11"/>
        <color indexed="8"/>
        <name val="돋움"/>
        <scheme val="none"/>
      </font>
      <alignment horizontal="general" vertical="center" readingOrder="0"/>
    </odxf>
    <ndxf>
      <font>
        <b/>
        <sz val="9"/>
        <color indexed="40"/>
        <name val="돋움"/>
        <scheme val="none"/>
      </font>
      <alignment horizontal="left" vertical="top" readingOrder="0"/>
    </ndxf>
  </rcc>
  <rfmt sheetId="15" sqref="A17:XFD17" start="0" length="0">
    <dxf>
      <font>
        <sz val="9"/>
        <color indexed="8"/>
        <name val="돋움"/>
        <scheme val="none"/>
      </font>
    </dxf>
  </rfmt>
  <rcc rId="1877" sId="15" odxf="1" dxf="1">
    <nc r="B18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8" sId="15" odxf="1" dxf="1" numFmtId="19">
    <nc r="C18">
      <v>40225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79" sId="15" odxf="1" dxf="1">
    <nc r="D18" t="inlineStr">
      <is>
        <t>9기 기념품 일본통관료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80" sId="15" odxf="1" dxf="1" numFmtId="4">
    <nc r="F18">
      <v>2906087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81" sId="15" odxf="1" dxf="1">
    <nc r="G18">
      <f>G17+E18-F18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b/>
        <sz val="9"/>
        <color indexed="40"/>
        <name val="돋움"/>
        <scheme val="none"/>
      </font>
      <numFmt numFmtId="33" formatCode="_-* #,##0_-;\-* #,##0_-;_-* &quot;-&quot;_-;_-@_-"/>
    </dxf>
  </rfmt>
  <rfmt sheetId="15" sqref="K3" start="0" length="0">
    <dxf>
      <font>
        <b/>
        <sz val="9"/>
        <color indexed="40"/>
        <name val="돋움"/>
        <scheme val="none"/>
      </font>
      <alignment horizontal="left" vertical="top" readingOrder="0"/>
    </dxf>
  </rfmt>
  <rfmt sheetId="15" sqref="A18:XFD18" start="0" length="0">
    <dxf>
      <font>
        <sz val="9"/>
        <color indexed="8"/>
        <name val="돋움"/>
        <scheme val="none"/>
      </font>
    </dxf>
  </rfmt>
  <rcc rId="1882" sId="15" odxf="1" dxf="1">
    <nc r="B19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83" sId="15" odxf="1" dxf="1" numFmtId="19">
    <nc r="C19">
      <v>40226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84" sId="15" odxf="1" dxf="1">
    <nc r="D19" t="inlineStr">
      <is>
        <t>2월 추가가입 일본회원 (성인5명)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85" sId="15" odxf="1" dxf="1" numFmtId="4">
    <nc r="E19">
      <v>126710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86" sId="15" odxf="1" dxf="1">
    <nc r="G19">
      <f>G18+E19-F19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87" sId="15" odxf="1" dxf="1">
    <nc r="J19" t="inlineStr">
      <is>
        <t>&gt;&gt; 2월정모 유니세프 카드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9:XFD19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88" sId="15" odxf="1" dxf="1">
    <nc r="D20" t="inlineStr">
      <is>
        <t>5월 연합MT 펜션완불 - 35,120평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89" sId="15" odxf="1" dxf="1" numFmtId="4">
    <nc r="F20">
      <v>1250000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90" sId="15" odxf="1" dxf="1">
    <nc r="G20">
      <f>G19-F20+E20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891" sId="15" odxf="1" dxf="1">
    <nc r="J20" t="inlineStr">
      <is>
        <t>Kyoko Shinbori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892" sId="15" odxf="1" dxf="1">
    <nc r="K20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20:XFD20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93" sId="15" odxf="1" dxf="1">
    <nc r="D21" t="inlineStr">
      <is>
        <t>우체국→우리은행 이체 수수료(4,300,000)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94" sId="15" odxf="1" dxf="1" numFmtId="4">
    <nc r="F21">
      <v>400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95" sId="15" odxf="1" dxf="1">
    <nc r="G21">
      <f>G20-F21+E21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21:XFD21" start="0" length="0">
    <dxf>
      <font>
        <sz val="9"/>
        <color indexed="8"/>
        <name val="돋움"/>
        <scheme val="none"/>
      </font>
    </dxf>
  </rfmt>
  <rcc rId="1896" sId="15" odxf="1" dxf="1">
    <nc r="B22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97" sId="15" odxf="1" dxf="1" numFmtId="19">
    <nc r="C22">
      <v>40230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898" sId="15" odxf="1" dxf="1">
    <nc r="D22" t="inlineStr">
      <is>
        <t>루버스 정모 식대 부족분 보조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899" sId="15" odxf="1" dxf="1" numFmtId="4">
    <nc r="F22">
      <v>17700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00" sId="15" odxf="1" dxf="1">
    <nc r="G22">
      <f>G21-F22+E22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01" sId="15" odxf="1" dxf="1">
    <nc r="J22" t="inlineStr">
      <is>
        <t>우체국</t>
      </is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902" sId="15" odxf="1" dxf="1" numFmtId="34">
    <nc r="K22">
      <v>202400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2:XFD22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03" sId="15" odxf="1" dxf="1">
    <nc r="D23" t="inlineStr">
      <is>
        <t>LBH 한정판카드 - kyoko shinbori외(4개)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04" sId="15" odxf="1" dxf="1" numFmtId="4">
    <nc r="E23">
      <v>100000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05" sId="15" odxf="1" dxf="1">
    <nc r="G23">
      <f>G22-F23+E23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06" sId="15" odxf="1" dxf="1" numFmtId="34">
    <nc r="J23">
      <v>133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907" sId="15" odxf="1" dxf="1" numFmtId="34">
    <nc r="K23">
      <v>4463871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3:XFD23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08" sId="15" odxf="1" dxf="1">
    <nc r="D24" t="inlineStr">
      <is>
        <t>^ 한정판카드값이 아닌 기부금인지 확인하고 수정할것!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09" sId="15" odxf="1" dxf="1" numFmtId="4">
    <nc r="G24">
      <v>7720991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10" sId="15" odxf="1" dxf="1" numFmtId="34">
    <nc r="J24">
      <v>540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1911" sId="15" odxf="1" dxf="1" numFmtId="34">
    <nc r="K24">
      <v>2487148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4:XFD24" start="0" length="0">
    <dxf>
      <font>
        <sz val="9"/>
        <color indexed="8"/>
        <name val="돋움"/>
        <scheme val="none"/>
      </font>
    </dxf>
  </rfmt>
  <rcc rId="1912" sId="15" odxf="1" dxf="1">
    <nc r="B25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13" sId="15" odxf="1" dxf="1" numFmtId="19">
    <nc r="C25">
      <v>40240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14" sId="15" odxf="1" dxf="1">
    <nc r="D25" t="inlineStr">
      <is>
        <t>영화'인플루언스' - 꽃다발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15" sId="15" odxf="1" dxf="1" numFmtId="4">
    <nc r="F25">
      <v>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16" sId="15" odxf="1" dxf="1">
    <nc r="G25">
      <f>G24+E25-F25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cc rId="1917" sId="15" odxf="1" dxf="1">
    <nc r="K25">
      <f>SUM(K22:K24)</f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17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5:XFD25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18" sId="15" odxf="1" dxf="1">
    <nc r="D26" t="inlineStr">
      <is>
        <t xml:space="preserve">                        - 초콜릿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19" sId="15" odxf="1" dxf="1" numFmtId="4">
    <nc r="F26">
      <v>30000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20" sId="15" odxf="1" dxf="1">
    <nc r="G26">
      <f>G25+E26-F26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cc rId="1921" sId="15" odxf="1" dxf="1">
    <nc r="K26">
      <f>K25-G24</f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40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26:XFD26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22" sId="15" odxf="1" dxf="1">
    <nc r="D27" t="inlineStr">
      <is>
        <t>우체국 결산이자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23" sId="15" odxf="1" dxf="1" numFmtId="4">
    <nc r="E27">
      <v>1890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24" sId="15" odxf="1" dxf="1">
    <nc r="G27">
      <f>G26+E27-F27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27:XFD27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25" sId="15" odxf="1" dxf="1" numFmtId="19">
    <nc r="C28">
      <v>40242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26" sId="15" odxf="1" dxf="1">
    <nc r="D28" t="inlineStr">
      <is>
        <t>LBH 한정판카드 - Kurashima Miyoko외(6개)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27" sId="15" odxf="1" dxf="1" numFmtId="4">
    <nc r="E28">
      <v>175000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28" sId="15" odxf="1" dxf="1">
    <nc r="G28">
      <f>G27+E28-F28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1929" sId="15" odxf="1" dxf="1">
    <nc r="H28" t="inlineStr">
      <is>
        <t>김한아입금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numFmt numFmtId="3" formatCode="#,##0"/>
      <alignment horizontal="left" vertical="top" readingOrder="0"/>
    </dxf>
  </rfmt>
  <rfmt sheetId="15" sqref="A28:XFD28" start="0" length="0">
    <dxf>
      <font>
        <sz val="9"/>
        <color indexed="8"/>
        <name val="돋움"/>
        <scheme val="none"/>
      </font>
    </dxf>
  </rfmt>
  <rcc rId="1930" sId="15" odxf="1" dxf="1">
    <nc r="B29">
      <v>7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1" sId="15" odxf="1" dxf="1" numFmtId="19">
    <nc r="C29">
      <v>40243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2" sId="15" odxf="1" dxf="1">
    <nc r="D29" t="inlineStr">
      <is>
        <t>배송비 - 홍콩EMS(기념품)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33" sId="15" odxf="1" dxf="1" numFmtId="4">
    <nc r="F29">
      <v>357670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4" sId="15" odxf="1" dxf="1">
    <nc r="G29">
      <f>G28+E29-F29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1935" sId="15" odxf="1" dxf="1">
    <nc r="H29" t="inlineStr">
      <is>
        <t>김한아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3" start="0" length="0">
    <dxf>
      <font>
        <sz val="9"/>
        <color indexed="8"/>
        <name val="돋움"/>
        <scheme val="none"/>
      </font>
    </dxf>
  </rfmt>
  <rcc rId="1936" sId="15" odxf="1" dxf="1">
    <nc r="J29" t="inlineStr">
      <is>
        <t>유니세프카드</t>
      </is>
    </nc>
    <odxf>
      <font>
        <b val="0"/>
        <sz val="11"/>
        <color indexed="8"/>
        <name val="돋움"/>
        <scheme val="none"/>
      </font>
      <numFmt numFmtId="0" formatCode="General"/>
    </odxf>
    <ndxf>
      <font>
        <b/>
        <sz val="9"/>
        <color indexed="10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29:XFD29" start="0" length="0">
    <dxf>
      <font>
        <sz val="9"/>
        <color indexed="8"/>
        <name val="돋움"/>
        <scheme val="none"/>
      </font>
    </dxf>
  </rfmt>
  <rcc rId="1937" sId="15" odxf="1" dxf="1">
    <nc r="B30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8" sId="15" odxf="1" dxf="1" numFmtId="19">
    <nc r="C30">
      <v>40245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39" sId="15" odxf="1" dxf="1">
    <nc r="D30" t="inlineStr">
      <is>
        <t>3월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40" sId="15" odxf="1" dxf="1" numFmtId="4">
    <nc r="F30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1" sId="15" odxf="1" dxf="1">
    <nc r="G30">
      <f>G29+E30-F30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0:XFD30" start="0" length="0">
    <dxf>
      <font>
        <sz val="9"/>
        <color indexed="8"/>
        <name val="돋움"/>
        <scheme val="none"/>
      </font>
    </dxf>
  </rfmt>
  <rcc rId="1942" sId="15" odxf="1" dxf="1">
    <nc r="B31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3" sId="15" odxf="1" dxf="1" numFmtId="19">
    <nc r="C31">
      <v>40246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4" sId="15" odxf="1" dxf="1">
    <nc r="D31" t="inlineStr">
      <is>
        <t>재상영 선물 - DVD(놈놈놈,달콤한 인생)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45" sId="15" odxf="1" dxf="1" numFmtId="4">
    <nc r="F31">
      <v>67500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6" sId="15" odxf="1" dxf="1">
    <nc r="G31">
      <f>G30+E31-F31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1:XFD31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47" sId="15" odxf="1" dxf="1">
    <nc r="D32" t="inlineStr">
      <is>
        <t>LBH 한정판카드 - 마키타 노부에 외(6개)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48" sId="15" odxf="1" dxf="1" numFmtId="4">
    <nc r="E32">
      <v>175000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49" sId="15" odxf="1" dxf="1">
    <nc r="G32">
      <f>G31+E32-F32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2:XFD32" start="0" length="0">
    <dxf>
      <font>
        <sz val="9"/>
        <color indexed="8"/>
        <name val="돋움"/>
        <scheme val="none"/>
      </font>
    </dxf>
  </rfmt>
  <rcc rId="1950" sId="15" odxf="1" dxf="1">
    <nc r="B33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51" sId="15" odxf="1" dxf="1" numFmtId="19">
    <nc r="C33">
      <v>40252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52" sId="15" odxf="1" dxf="1">
    <nc r="D33" t="inlineStr">
      <is>
        <t>퀵비 - 재상영 선물 DVD(놈놈놈,달콤한 인생)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53" sId="15" odxf="1" dxf="1" numFmtId="4">
    <nc r="F33">
      <v>10000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54" sId="15" odxf="1" dxf="1">
    <nc r="G33">
      <f>G32+E33-F33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3:XFD33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55" sId="15" odxf="1" dxf="1">
    <nc r="D34" t="inlineStr">
      <is>
        <t>5월 연합MT차량 - 선금이체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56" sId="15" odxf="1" dxf="1" numFmtId="4">
    <nc r="F34">
      <v>200000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57" sId="15" odxf="1" dxf="1">
    <nc r="G34">
      <f>G33+E34-F34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58" sId="15" odxf="1" dxf="1">
    <nc r="J34" t="inlineStr">
      <is>
        <t>&gt;&gt;남은유니세프카드 다 찾아감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4:XFD34" start="0" length="0">
    <dxf>
      <font>
        <sz val="9"/>
        <color indexed="8"/>
        <name val="돋움"/>
        <scheme val="none"/>
      </font>
    </dxf>
  </rfmt>
  <rcc rId="1959" sId="15" odxf="1" dxf="1">
    <nc r="B35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60" sId="15" odxf="1" dxf="1" numFmtId="19">
    <nc r="C35">
      <v>40257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61" sId="15" odxf="1" dxf="1">
    <nc r="D35" t="inlineStr">
      <is>
        <t>예금이자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62" sId="15" odxf="1" dxf="1" numFmtId="4">
    <nc r="E35">
      <v>814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63" sId="15" odxf="1" dxf="1">
    <nc r="G35">
      <f>G34+E35-F35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64" sId="15" odxf="1" dxf="1">
    <nc r="J35" t="inlineStr">
      <is>
        <t>마키타노부에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65" sId="15" odxf="1" dxf="1">
    <nc r="K35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35:XFD35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66" sId="15" odxf="1" dxf="1">
    <nc r="D36" t="inlineStr">
      <is>
        <t>예금이자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67" sId="15" odxf="1" dxf="1" numFmtId="4">
    <nc r="E36">
      <v>508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68" sId="15" odxf="1" dxf="1">
    <nc r="G36">
      <f>G35+E36-F36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36:XFD36" start="0" length="0">
    <dxf>
      <font>
        <sz val="9"/>
        <color indexed="8"/>
        <name val="돋움"/>
        <scheme val="none"/>
      </font>
    </dxf>
  </rfmt>
  <rcc rId="1969" sId="15" odxf="1" dxf="1">
    <nc r="B37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70" sId="15" odxf="1" dxf="1" numFmtId="19">
    <nc r="C37">
      <v>40260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71" sId="15" odxf="1" dxf="1">
    <nc r="D37" t="inlineStr">
      <is>
        <t>루버스 정모 식대 부족분 보조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72" sId="15" odxf="1" dxf="1" numFmtId="4">
    <nc r="F37">
      <v>122900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73" sId="15" odxf="1" dxf="1">
    <nc r="G37">
      <f>G36+E37-F37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74" sId="15" odxf="1" dxf="1">
    <nc r="J37" t="inlineStr">
      <is>
        <t>사토마리코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75" sId="15" odxf="1" dxf="1">
    <nc r="K37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37:XFD37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76" sId="15" odxf="1" dxf="1">
    <nc r="D38" t="inlineStr">
      <is>
        <t>배송비 - 쿠션&amp;토이→아브로드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77" sId="15" odxf="1" dxf="1" numFmtId="4">
    <nc r="F38">
      <v>92820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78" sId="15" odxf="1" dxf="1">
    <nc r="G38">
      <f>G37+E38-F38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79" sId="15" odxf="1" dxf="1">
    <nc r="J38" t="inlineStr">
      <is>
        <t>카메다메구미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80" sId="15" odxf="1" dxf="1">
    <nc r="K38">
      <v>2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38:XFD38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81" sId="15" odxf="1" dxf="1">
    <nc r="D39" t="inlineStr">
      <is>
        <t>화물운송비 - 기념품 공항으로 운반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82" sId="15" odxf="1" dxf="1" numFmtId="4">
    <nc r="F39">
      <v>60000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83" sId="15" odxf="1" dxf="1">
    <nc r="G39">
      <f>G38+E39-F39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84" sId="15" odxf="1" dxf="1">
    <nc r="J39" t="inlineStr">
      <is>
        <t>코니시유코</t>
      </is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85" sId="15" odxf="1" dxf="1">
    <nc r="K39">
      <v>1</v>
    </nc>
    <odxf>
      <font>
        <sz val="11"/>
        <color indexed="8"/>
        <name val="돋움"/>
        <scheme val="none"/>
      </font>
      <alignment horizontal="general" vertical="center" readingOrder="0"/>
    </odxf>
    <ndxf>
      <font>
        <sz val="9"/>
        <color indexed="8"/>
        <name val="돋움"/>
        <scheme val="none"/>
      </font>
      <alignment horizontal="left" vertical="top" readingOrder="0"/>
    </ndxf>
  </rcc>
  <rfmt sheetId="15" sqref="A39:XFD39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86" sId="15" odxf="1" dxf="1">
    <nc r="D40" t="inlineStr">
      <is>
        <t>창고료 - 기념품 보관(2달)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87" sId="15" odxf="1" dxf="1" numFmtId="4">
    <nc r="F40">
      <v>200000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88" sId="15" odxf="1" dxf="1">
    <nc r="G40">
      <f>G39-F40+E40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89" sId="15" odxf="1" dxf="1" numFmtId="34">
    <nc r="J40">
      <v>175000</v>
    </nc>
    <odxf>
      <font>
        <sz val="11"/>
        <color indexed="8"/>
        <name val="돋움"/>
        <scheme val="none"/>
      </font>
      <numFmt numFmtId="0" formatCode="General"/>
    </odxf>
    <ndxf>
      <font>
        <sz val="9"/>
        <color indexed="8"/>
        <name val="돋움"/>
        <scheme val="none"/>
      </font>
      <numFmt numFmtId="33" formatCode="_-* #,##0_-;\-* #,##0_-;_-* &quot;-&quot;_-;_-@_-"/>
    </ndxf>
  </rcc>
  <rcc rId="1990" sId="15" odxf="1" dxf="1">
    <nc r="K40">
      <f>SUM(K35:K39)</f>
    </nc>
    <odxf>
      <font>
        <b val="0"/>
        <sz val="11"/>
        <color indexed="8"/>
        <name val="돋움"/>
        <scheme val="none"/>
      </font>
      <alignment horizontal="general" vertical="center" readingOrder="0"/>
    </odxf>
    <ndxf>
      <font>
        <b/>
        <sz val="9"/>
        <color indexed="8"/>
        <name val="돋움"/>
        <scheme val="none"/>
      </font>
      <alignment horizontal="left" vertical="top" readingOrder="0"/>
    </ndxf>
  </rcc>
  <rfmt sheetId="15" sqref="A40:XFD40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91" sId="15" odxf="1" dxf="1" quotePrefix="1">
    <nc r="D41" t="inlineStr">
      <is>
        <t>악마를 보았다' 단체T 제작 - 선금이체(총210만원)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92" sId="15" odxf="1" dxf="1" numFmtId="4">
    <nc r="F41">
      <v>1050000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93" sId="15" odxf="1" dxf="1">
    <nc r="G41">
      <f>G40-F41+E41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1994" sId="15" odxf="1" dxf="1">
    <nc r="J41" t="inlineStr">
      <is>
        <t>&gt;&gt;김한아꺼</t>
      </is>
    </nc>
    <odxf>
      <font>
        <b val="0"/>
        <sz val="11"/>
        <color indexed="8"/>
        <name val="돋움"/>
        <scheme val="none"/>
      </font>
      <numFmt numFmtId="0" formatCode="General"/>
    </odxf>
    <ndxf>
      <font>
        <b/>
        <sz val="9"/>
        <color indexed="10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1:XFD41" start="0" length="0">
    <dxf>
      <font>
        <sz val="9"/>
        <color indexed="8"/>
        <name val="돋움"/>
        <scheme val="none"/>
      </font>
    </dxf>
  </rfmt>
  <rcc rId="1995" sId="15" odxf="1" dxf="1">
    <nc r="B42">
      <v>8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96" sId="15" odxf="1" dxf="1" numFmtId="19">
    <nc r="C42">
      <v>40263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97" sId="15" odxf="1" dxf="1">
    <nc r="D42" t="inlineStr">
      <is>
        <t>운영진 회의 식대(백상예술대상)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998" sId="15" odxf="1" dxf="1" numFmtId="4">
    <nc r="F42">
      <v>12000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999" sId="15" odxf="1" dxf="1">
    <nc r="G42">
      <f>G41-F42+E42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2000" sId="15" odxf="1" dxf="1">
    <nc r="J42" t="inlineStr">
      <is>
        <t>유니세프카드</t>
      </is>
    </nc>
    <odxf>
      <font>
        <b val="0"/>
        <sz val="11"/>
        <color indexed="8"/>
        <name val="돋움"/>
        <scheme val="none"/>
      </font>
      <numFmt numFmtId="0" formatCode="General"/>
    </odxf>
    <ndxf>
      <font>
        <b/>
        <sz val="9"/>
        <color indexed="10"/>
        <name val="돋움"/>
        <scheme val="none"/>
      </font>
      <numFmt numFmtId="33" formatCode="_-* #,##0_-;\-* #,##0_-;_-* &quot;-&quot;_-;_-@_-"/>
    </ndxf>
  </rcc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2:XFD42" start="0" length="0">
    <dxf>
      <font>
        <sz val="9"/>
        <color indexed="8"/>
        <name val="돋움"/>
        <scheme val="none"/>
      </font>
    </dxf>
  </rfmt>
  <rcc rId="2001" sId="15" odxf="1" dxf="1">
    <nc r="B43">
      <v>9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02" sId="15" odxf="1" dxf="1" numFmtId="19">
    <nc r="C43">
      <v>40267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03" sId="15" odxf="1" dxf="1">
    <nc r="D43" t="inlineStr">
      <is>
        <t>백상예술대상 - 꽃다발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04" sId="15" odxf="1" dxf="1" numFmtId="4">
    <nc r="F43">
      <v>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05" sId="15" odxf="1" dxf="1">
    <nc r="G43">
      <f>G42-F43+E43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3:XFD43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06" sId="15" odxf="1" dxf="1">
    <nc r="D44" t="inlineStr">
      <is>
        <t xml:space="preserve">                   - 현수막제작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07" sId="15" odxf="1" dxf="1" numFmtId="4">
    <nc r="F44">
      <v>20000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08" sId="15" odxf="1" dxf="1">
    <nc r="G44">
      <f>G43-F44+E44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2009" sId="15" odxf="1" dxf="1">
    <nc r="J44" t="inlineStr">
      <is>
        <t>우체국</t>
      </is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2010" sId="15" odxf="1" dxf="1" numFmtId="34">
    <nc r="K44">
      <v>204290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44:XFD44" start="0" length="0">
    <dxf>
      <font>
        <sz val="9"/>
        <color indexed="8"/>
        <name val="돋움"/>
        <scheme val="none"/>
      </font>
    </dxf>
  </rfmt>
  <rcc rId="2011" sId="15" odxf="1" dxf="1">
    <nc r="B45">
      <v>10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12" sId="15" odxf="1" dxf="1" numFmtId="19">
    <nc r="C45">
      <v>40268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13" sId="15" odxf="1" dxf="1">
    <nc r="D45" t="inlineStr">
      <is>
        <t>퀵비 - '악마를보았다' 단체T(광주→명동)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14" sId="15" odxf="1" dxf="1" numFmtId="4">
    <nc r="F45">
      <v>38000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15" sId="15" odxf="1" dxf="1">
    <nc r="G45">
      <f>G44-F45+E45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2016" sId="15" odxf="1" dxf="1" numFmtId="34">
    <nc r="J45">
      <v>133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2017" sId="15" odxf="1" dxf="1" numFmtId="34">
    <nc r="K45">
      <v>1615045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45:XFD45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18" sId="15" odxf="1" dxf="1">
    <nc r="D46" t="inlineStr">
      <is>
        <t>화물운송비 - '악마를보았다'단체T(명동→양평)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19" sId="15" odxf="1" dxf="1" numFmtId="4">
    <nc r="F46">
      <v>55000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20" sId="15" odxf="1" dxf="1">
    <nc r="G46">
      <f>G45-F46+E46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cc rId="2021" sId="15" odxf="1" dxf="1" numFmtId="34">
    <nc r="J46">
      <v>540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ndxf>
  </rcc>
  <rcc rId="2022" sId="15" odxf="1" dxf="1" numFmtId="34">
    <nc r="K46">
      <v>2412035</v>
    </nc>
    <odxf>
      <font>
        <sz val="11"/>
        <color indexed="8"/>
        <name val="돋움"/>
        <scheme val="none"/>
      </font>
      <numFmt numFmtId="0" formatCode="General"/>
      <alignment horizontal="general" vertical="center" readingOrder="0"/>
    </odxf>
    <ndxf>
      <font>
        <sz val="9"/>
        <color indexed="8"/>
        <name val="돋움"/>
        <scheme val="none"/>
      </font>
      <numFmt numFmtId="33" formatCode="_-* #,##0_-;\-* #,##0_-;_-* &quot;-&quot;_-;_-@_-"/>
      <alignment horizontal="left" vertical="top" readingOrder="0"/>
    </ndxf>
  </rcc>
  <rfmt sheetId="15" sqref="A46:XFD46" start="0" length="0">
    <dxf>
      <font>
        <sz val="9"/>
        <color indexed="8"/>
        <name val="돋움"/>
        <scheme val="none"/>
      </font>
    </dxf>
  </rfmt>
  <rfmt sheetId="15" sqref="B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23" sId="15" odxf="1" dxf="1" numFmtId="4">
    <nc r="G47">
      <v>5443813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" start="0" length="0">
    <dxf>
      <font>
        <sz val="9"/>
        <color indexed="8"/>
        <name val="돋움"/>
        <scheme val="none"/>
      </font>
    </dxf>
  </rfmt>
  <rfmt sheetId="15" sqref="J3" start="0" length="0">
    <dxf>
      <font>
        <sz val="9"/>
        <color indexed="8"/>
        <name val="돋움"/>
        <scheme val="none"/>
      </font>
      <numFmt numFmtId="33" formatCode="_-* #,##0_-;\-* #,##0_-;_-* &quot;-&quot;_-;_-@_-"/>
      <alignment horizontal="right" vertical="top" readingOrder="0"/>
    </dxf>
  </rfmt>
  <rfmt sheetId="15" sqref="K3" start="0" length="0">
    <dxf>
      <font>
        <sz val="9"/>
        <color indexed="40"/>
        <name val="돋움"/>
        <scheme val="none"/>
      </font>
      <numFmt numFmtId="33" formatCode="_-* #,##0_-;\-* #,##0_-;_-* &quot;-&quot;_-;_-@_-"/>
      <alignment horizontal="left" vertical="top" readingOrder="0"/>
    </dxf>
  </rfmt>
  <rfmt sheetId="15" sqref="A47:XFD47" start="0" length="0">
    <dxf>
      <font>
        <sz val="9"/>
        <color indexed="8"/>
        <name val="돋움"/>
        <scheme val="none"/>
      </font>
    </dxf>
  </rfmt>
  <rcc rId="2024" sId="15" odxf="1" dxf="1">
    <nc r="B48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25" sId="15" odxf="1" dxf="1" numFmtId="19">
    <nc r="C48">
      <v>40274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26" sId="15" odxf="1" dxf="1">
    <nc r="D48" t="inlineStr">
      <is>
        <t>4월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27" sId="15" odxf="1" dxf="1" numFmtId="4">
    <nc r="F48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28" sId="15" odxf="1" dxf="1">
    <nc r="G48">
      <f>G47+E48-F48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4" start="0" length="0">
    <dxf>
      <font>
        <sz val="9"/>
        <color indexed="8"/>
        <name val="돋움"/>
        <scheme val="none"/>
      </font>
    </dxf>
  </rfmt>
  <rfmt sheetId="15" sqref="J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8:XFD48" start="0" length="0">
    <dxf>
      <font>
        <sz val="9"/>
        <color indexed="8"/>
        <name val="돋움"/>
        <scheme val="none"/>
      </font>
    </dxf>
  </rfmt>
  <rcc rId="2029" sId="15" odxf="1" dxf="1">
    <nc r="B49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30" sId="15" odxf="1" dxf="1" numFmtId="19">
    <nc r="C49">
      <v>40275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31" sId="15" odxf="1" dxf="1">
    <nc r="D49" t="inlineStr">
      <is>
        <t>운영진 회의 식대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32" sId="15" odxf="1" dxf="1" numFmtId="4">
    <nc r="F49">
      <v>14000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33" sId="15" odxf="1" dxf="1">
    <nc r="G49">
      <f>G48+E49-F49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" start="0" length="0">
    <dxf>
      <font>
        <sz val="9"/>
        <color indexed="8"/>
        <name val="돋움"/>
        <scheme val="none"/>
      </font>
    </dxf>
  </rfmt>
  <rfmt sheetId="15" sqref="J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49:XFD49" start="0" length="0">
    <dxf>
      <font>
        <sz val="9"/>
        <color indexed="8"/>
        <name val="돋움"/>
        <scheme val="none"/>
      </font>
    </dxf>
  </rfmt>
  <rcc rId="2034" sId="15" odxf="1" dxf="1">
    <nc r="B50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C6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35" sId="15" odxf="1" dxf="1">
    <nc r="D50" t="inlineStr">
      <is>
        <t>1억예치금으로 대출(하나은행)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36" sId="15" odxf="1" dxf="1" numFmtId="4">
    <nc r="E50">
      <v>20000000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37" sId="15" odxf="1" dxf="1">
    <nc r="G50">
      <f>G49+E50-F50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2038" sId="15" odxf="1" dxf="1">
    <nc r="H50" t="inlineStr">
      <is>
        <t>아브로드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6" start="0" length="0">
    <dxf>
      <font>
        <sz val="9"/>
        <color indexed="8"/>
        <name val="돋움"/>
        <scheme val="none"/>
      </font>
    </dxf>
  </rfmt>
  <rfmt sheetId="15" sqref="J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0:XFD50" start="0" length="0">
    <dxf>
      <font>
        <sz val="9"/>
        <color indexed="8"/>
        <name val="돋움"/>
        <scheme val="none"/>
      </font>
    </dxf>
  </rfmt>
  <rfmt sheetId="15" sqref="B7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7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39" sId="15" odxf="1" dxf="1">
    <nc r="D51" t="inlineStr">
      <is>
        <t>아브로드-기념품배송대행-외국환결제(470,203*1200.69)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40" sId="15" odxf="1" dxf="1" numFmtId="4">
    <nc r="F51">
      <v>5645680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41" sId="15" odxf="1" dxf="1">
    <nc r="G51">
      <f>G50-F51+E51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2042" sId="15" odxf="1" dxf="1">
    <nc r="H51" t="inlineStr">
      <is>
        <t>배송건으로 대출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7" start="0" length="0">
    <dxf>
      <font>
        <sz val="9"/>
        <color indexed="8"/>
        <name val="돋움"/>
        <scheme val="none"/>
      </font>
    </dxf>
  </rfmt>
  <rfmt sheetId="15" sqref="J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1:XFD51" start="0" length="0">
    <dxf>
      <font>
        <sz val="9"/>
        <color indexed="8"/>
        <name val="돋움"/>
        <scheme val="none"/>
      </font>
    </dxf>
  </rfmt>
  <rfmt sheetId="15" sqref="B8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8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43" sId="15" odxf="1" dxf="1">
    <nc r="D52" t="inlineStr">
      <is>
        <t xml:space="preserve">                                  -외국환 송금수수료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44" sId="15" odxf="1" dxf="1" numFmtId="4">
    <nc r="F52">
      <v>7500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45" sId="15" odxf="1" dxf="1">
    <nc r="G52">
      <f>G51-F52+E52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8" start="0" length="0">
    <dxf>
      <font>
        <sz val="9"/>
        <color indexed="8"/>
        <name val="돋움"/>
        <scheme val="none"/>
      </font>
    </dxf>
  </rfmt>
  <rfmt sheetId="15" sqref="J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2:XFD52" start="0" length="0">
    <dxf>
      <font>
        <sz val="9"/>
        <color indexed="8"/>
        <name val="돋움"/>
        <scheme val="none"/>
      </font>
    </dxf>
  </rfmt>
  <rcc rId="2046" sId="15" odxf="1" dxf="1">
    <nc r="B53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47" sId="15" odxf="1" dxf="1" numFmtId="19">
    <nc r="C53">
      <v>40276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48" sId="15" odxf="1" dxf="1" quotePrefix="1">
    <nc r="D53" t="inlineStr">
      <is>
        <t>악마를보았다' 단체T 제작 - 잔금 결제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49" sId="15" odxf="1" dxf="1" numFmtId="4">
    <nc r="F53">
      <v>1050000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0" sId="15" odxf="1" dxf="1">
    <nc r="G53">
      <f>G52-F53+E53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9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9" start="0" length="0">
    <dxf>
      <font>
        <sz val="9"/>
        <color indexed="8"/>
        <name val="돋움"/>
        <scheme val="none"/>
      </font>
    </dxf>
  </rfmt>
  <rfmt sheetId="15" sqref="J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3:XFD53" start="0" length="0">
    <dxf>
      <font>
        <sz val="9"/>
        <color indexed="8"/>
        <name val="돋움"/>
        <scheme val="none"/>
      </font>
    </dxf>
  </rfmt>
  <rfmt sheetId="15" sqref="B10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51" sId="15" odxf="1" dxf="1" numFmtId="19">
    <nc r="C54">
      <v>40280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2" sId="15" odxf="1" dxf="1">
    <nc r="D54" t="inlineStr">
      <is>
        <t>대출결산이자 - 하나은행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53" sId="15" odxf="1" dxf="1" numFmtId="4">
    <nc r="F54">
      <v>4259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4" sId="15" odxf="1" dxf="1">
    <nc r="G54">
      <f>G53-F54+E54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0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0" start="0" length="0">
    <dxf>
      <font>
        <sz val="9"/>
        <color indexed="8"/>
        <name val="돋움"/>
        <scheme val="none"/>
      </font>
    </dxf>
  </rfmt>
  <rfmt sheetId="15" sqref="J1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4:XFD54" start="0" length="0">
    <dxf>
      <font>
        <sz val="9"/>
        <color indexed="8"/>
        <name val="돋움"/>
        <scheme val="none"/>
      </font>
    </dxf>
  </rfmt>
  <rcc rId="2055" sId="15" odxf="1" dxf="1">
    <nc r="B55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6" sId="15" odxf="1" dxf="1" numFmtId="19">
    <nc r="C55">
      <v>40283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7" sId="15" odxf="1" dxf="1">
    <nc r="D55" t="inlineStr">
      <is>
        <t>배송비 - 홍콩EMS(기념품 재배송 4건)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58" sId="15" odxf="1" dxf="1" numFmtId="4">
    <nc r="F55">
      <v>57600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59" sId="15" odxf="1" dxf="1">
    <nc r="G55">
      <f>G54-F55+E55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2060" sId="15" odxf="1" dxf="1">
    <nc r="H55" t="inlineStr">
      <is>
        <t>김한아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11" start="0" length="0">
    <dxf>
      <font>
        <sz val="9"/>
        <color indexed="8"/>
        <name val="돋움"/>
        <scheme val="none"/>
      </font>
    </dxf>
  </rfmt>
  <rfmt sheetId="15" sqref="J1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5:XFD55" start="0" length="0">
    <dxf>
      <font>
        <sz val="9"/>
        <color indexed="8"/>
        <name val="돋움"/>
        <scheme val="none"/>
      </font>
    </dxf>
  </rfmt>
  <rcc rId="2061" sId="15" odxf="1" dxf="1">
    <nc r="B56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2" sId="15" odxf="1" dxf="1" numFmtId="19">
    <nc r="C56">
      <v>40286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3" sId="15" odxf="1" dxf="1">
    <nc r="D56" t="inlineStr">
      <is>
        <t>운영진,스탭 회의 식대-연합MT관련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64" sId="15" odxf="1" dxf="1" numFmtId="4">
    <nc r="F56">
      <v>45000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5" sId="15" odxf="1" dxf="1">
    <nc r="G56">
      <f>G55-F56+E56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2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2" start="0" length="0">
    <dxf>
      <font>
        <sz val="9"/>
        <color indexed="8"/>
        <name val="돋움"/>
        <scheme val="none"/>
      </font>
    </dxf>
  </rfmt>
  <rfmt sheetId="15" sqref="J12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6:XFD56" start="0" length="0">
    <dxf>
      <font>
        <sz val="9"/>
        <color indexed="8"/>
        <name val="돋움"/>
        <scheme val="none"/>
      </font>
    </dxf>
  </rfmt>
  <rcc rId="2066" sId="15" odxf="1" dxf="1">
    <nc r="B57">
      <v>7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7" sId="15" odxf="1" dxf="1" numFmtId="19">
    <nc r="C57">
      <v>40289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68" sId="15" odxf="1" dxf="1">
    <nc r="D57" t="inlineStr">
      <is>
        <t>연합MT - BH사진포장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69" sId="15" odxf="1" dxf="1" numFmtId="4">
    <nc r="F57">
      <v>950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70" sId="15" odxf="1" dxf="1">
    <nc r="G57">
      <f>G56-F57+E57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3" start="0" length="0">
    <dxf>
      <font>
        <sz val="9"/>
        <color indexed="8"/>
        <name val="돋움"/>
        <scheme val="none"/>
      </font>
    </dxf>
  </rfmt>
  <rfmt sheetId="15" sqref="J1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7:XFD57" start="0" length="0">
    <dxf>
      <font>
        <sz val="9"/>
        <color indexed="8"/>
        <name val="돋움"/>
        <scheme val="none"/>
      </font>
    </dxf>
  </rfmt>
  <rcc rId="2071" sId="15" odxf="1" dxf="1">
    <nc r="B58">
      <v>8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72" sId="15" odxf="1" dxf="1" numFmtId="19">
    <nc r="C58">
      <v>40297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73" sId="15" odxf="1" dxf="1">
    <nc r="D58" t="inlineStr">
      <is>
        <t>연하장 우편료 - 국내회원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74" sId="15" odxf="1" dxf="1" numFmtId="4">
    <nc r="F58">
      <v>36380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75" sId="15" odxf="1" dxf="1">
    <nc r="G58">
      <f>G57-F58+E58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17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cc rId="2076" sId="15" odxf="1" dxf="1">
    <nc r="H58" t="inlineStr">
      <is>
        <t>김한아-영수증분실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8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ndxf>
  </rcc>
  <rfmt sheetId="15" sqref="I14" start="0" length="0">
    <dxf>
      <font>
        <sz val="9"/>
        <color indexed="8"/>
        <name val="돋움"/>
        <scheme val="none"/>
      </font>
    </dxf>
  </rfmt>
  <rfmt sheetId="15" sqref="J1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8:XFD58" start="0" length="0">
    <dxf>
      <font>
        <sz val="9"/>
        <color indexed="8"/>
        <name val="돋움"/>
        <scheme val="none"/>
      </font>
    </dxf>
  </rfmt>
  <rfmt sheetId="15" sqref="B15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15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15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1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15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77" sId="15" odxf="1" dxf="1" numFmtId="4">
    <nc r="G59">
      <v>18367944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5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5" start="0" length="0">
    <dxf>
      <font>
        <sz val="9"/>
        <color indexed="8"/>
        <name val="돋움"/>
        <scheme val="none"/>
      </font>
    </dxf>
  </rfmt>
  <rfmt sheetId="15" sqref="J1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59:XFD59" start="0" length="0">
    <dxf>
      <font>
        <sz val="9"/>
        <color indexed="8"/>
        <name val="돋움"/>
        <scheme val="none"/>
      </font>
    </dxf>
  </rfmt>
  <rcc rId="2078" sId="15" odxf="1" dxf="1">
    <nc r="B60">
      <v>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</border>
    </ndxf>
  </rcc>
  <rcc rId="2079" sId="15" odxf="1" dxf="1" numFmtId="19">
    <nc r="C60">
      <v>40301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080" sId="15" odxf="1" dxf="1">
    <nc r="D60" t="inlineStr">
      <is>
        <t>교통비 - 택시(연합MT 답사)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081" sId="15" odxf="1" dxf="1" numFmtId="4">
    <nc r="F60">
      <v>32900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082" sId="15" odxf="1" dxf="1">
    <nc r="G60">
      <f>G59-F60+E60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16" start="0" length="0">
    <dxf>
      <font>
        <sz val="9"/>
        <color indexed="8"/>
        <name val="돋움"/>
        <scheme val="none"/>
      </font>
    </dxf>
  </rfmt>
  <rfmt sheetId="15" sqref="J1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0:XFD60" start="0" length="0">
    <dxf>
      <font>
        <sz val="9"/>
        <color indexed="8"/>
        <name val="돋움"/>
        <scheme val="none"/>
      </font>
    </dxf>
  </rfmt>
  <rfmt sheetId="15" sqref="B1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</border>
    </dxf>
  </rfmt>
  <rfmt sheetId="15" sqref="C1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083" sId="15" odxf="1" dxf="1">
    <nc r="D61" t="inlineStr">
      <is>
        <t xml:space="preserve">          - 기차(연합MT 답사)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E1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084" sId="15" odxf="1" dxf="1" numFmtId="4">
    <nc r="F61">
      <v>18600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085" sId="15" odxf="1" dxf="1">
    <nc r="G61">
      <f>G60-F61+E61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17" start="0" length="0">
    <dxf>
      <font>
        <sz val="9"/>
        <color indexed="8"/>
        <name val="돋움"/>
        <scheme val="none"/>
      </font>
    </dxf>
  </rfmt>
  <rfmt sheetId="15" sqref="J1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1:XFD61" start="0" length="0">
    <dxf>
      <font>
        <sz val="9"/>
        <color indexed="8"/>
        <name val="돋움"/>
        <scheme val="none"/>
      </font>
    </dxf>
  </rfmt>
  <rcc rId="2086" sId="15" odxf="1" dxf="1">
    <nc r="B62">
      <v>2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87" sId="15" odxf="1" dxf="1" numFmtId="19">
    <nc r="C62">
      <v>40303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88" sId="15" odxf="1" dxf="1">
    <nc r="D62" t="inlineStr">
      <is>
        <t>연합MT 선물 - BH&amp;C 노트(15개*8000)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89" sId="15" odxf="1" dxf="1" numFmtId="4">
    <nc r="F62">
      <v>120000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0" sId="15" odxf="1" dxf="1">
    <nc r="G62">
      <f>G61-F62+E62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8" start="0" length="0">
    <dxf>
      <font>
        <sz val="9"/>
        <color indexed="8"/>
        <name val="돋움"/>
        <scheme val="none"/>
      </font>
    </dxf>
  </rfmt>
  <rfmt sheetId="15" sqref="J1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2:XFD62" start="0" length="0">
    <dxf>
      <font>
        <sz val="9"/>
        <color indexed="8"/>
        <name val="돋움"/>
        <scheme val="none"/>
      </font>
    </dxf>
  </rfmt>
  <rfmt sheetId="15" sqref="B19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19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91" sId="15" odxf="1" dxf="1">
    <nc r="D63" t="inlineStr">
      <is>
        <t>엽합MT 운영진 회의 식대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1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92" sId="15" odxf="1" dxf="1" numFmtId="4">
    <nc r="F63">
      <v>22600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3" sId="15" odxf="1" dxf="1">
    <nc r="G63">
      <f>G62-F63+E63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1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19" start="0" length="0">
    <dxf>
      <font>
        <sz val="9"/>
        <color indexed="8"/>
        <name val="돋움"/>
        <scheme val="none"/>
      </font>
    </dxf>
  </rfmt>
  <rfmt sheetId="15" sqref="J1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3:XFD63" start="0" length="0">
    <dxf>
      <font>
        <sz val="9"/>
        <color indexed="8"/>
        <name val="돋움"/>
        <scheme val="none"/>
      </font>
    </dxf>
  </rfmt>
  <rcc rId="2094" sId="15" odxf="1" dxf="1">
    <nc r="B64">
      <v>3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5" sId="15" odxf="1" dxf="1" numFmtId="19">
    <nc r="C64">
      <v>40307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6" sId="15" odxf="1" dxf="1">
    <nc r="D64" t="inlineStr">
      <is>
        <t>연합MT 관련 - BH영상촬영(케익)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097" sId="15" odxf="1" dxf="1" numFmtId="4">
    <nc r="F64">
      <v>123500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098" sId="15" odxf="1" dxf="1">
    <nc r="G64">
      <f>G63-F64+E64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0" start="0" length="0">
    <dxf>
      <font>
        <sz val="9"/>
        <color indexed="8"/>
        <name val="돋움"/>
        <scheme val="none"/>
      </font>
    </dxf>
  </rfmt>
  <rfmt sheetId="15" sqref="J2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4:XFD64" start="0" length="0">
    <dxf>
      <font>
        <sz val="9"/>
        <color indexed="8"/>
        <name val="돋움"/>
        <scheme val="none"/>
      </font>
    </dxf>
  </rfmt>
  <rcc rId="2099" sId="15" odxf="1" dxf="1">
    <nc r="B65">
      <v>4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0" sId="15" odxf="1" dxf="1" numFmtId="19">
    <nc r="C65">
      <v>40308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1" sId="15" odxf="1" dxf="1">
    <nc r="D65" t="inlineStr">
      <is>
        <t>연합MT - 관광버스(45인승) 이용대금 완불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02" sId="15" odxf="1" dxf="1" numFmtId="4">
    <nc r="F65">
      <v>500000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3" sId="15" odxf="1" dxf="1">
    <nc r="G65">
      <f>G64-F65+E65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1" start="0" length="0">
    <dxf>
      <font>
        <sz val="9"/>
        <color indexed="8"/>
        <name val="돋움"/>
        <scheme val="none"/>
      </font>
    </dxf>
  </rfmt>
  <rfmt sheetId="15" sqref="J2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5:XFD65" start="0" length="0">
    <dxf>
      <font>
        <sz val="9"/>
        <color indexed="8"/>
        <name val="돋움"/>
        <scheme val="none"/>
      </font>
    </dxf>
  </rfmt>
  <rcc rId="2104" sId="15" odxf="1" dxf="1">
    <nc r="B66">
      <v>5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5" sId="15" odxf="1" dxf="1" numFmtId="19">
    <nc r="C66">
      <v>40309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D2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2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06" sId="15" odxf="1" dxf="1">
    <nc r="G66">
      <f>G65-F66+E66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2" start="0" length="0">
    <dxf>
      <font>
        <sz val="9"/>
        <color indexed="8"/>
        <name val="돋움"/>
        <scheme val="none"/>
      </font>
    </dxf>
  </rfmt>
  <rfmt sheetId="15" sqref="J22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6:XFD66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07" sId="15" odxf="1" dxf="1">
    <nc r="D67" t="inlineStr">
      <is>
        <t xml:space="preserve">            - 준비물(줄넘기,보드지우개 외)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08" sId="15" odxf="1" dxf="1" numFmtId="4">
    <nc r="F67">
      <v>10500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09" sId="15" odxf="1" dxf="1">
    <nc r="G67">
      <f>G66-F67+E67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7:XFD67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0" sId="15" odxf="1" dxf="1">
    <nc r="D68" t="inlineStr">
      <is>
        <t xml:space="preserve">            - 운영진 회의 식대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1" sId="15" odxf="1" dxf="1" numFmtId="4">
    <nc r="F68">
      <v>22600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12" sId="15" odxf="1" dxf="1">
    <nc r="G68">
      <f>G67-F68+E68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8:XFD68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3" sId="15" odxf="1" dxf="1">
    <nc r="D69" t="inlineStr">
      <is>
        <t xml:space="preserve">            - MT물품 배송비(명동→춘천)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4" sId="15" odxf="1" dxf="1" numFmtId="4">
    <nc r="F69">
      <v>21500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15" sId="15" odxf="1" dxf="1">
    <nc r="G69">
      <f>G68-F69+E69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69:XFD69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6" sId="15" odxf="1" dxf="1">
    <nc r="D70" t="inlineStr">
      <is>
        <t xml:space="preserve">            - 선물(미샤 팩)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7" sId="15" odxf="1" dxf="1" numFmtId="4">
    <nc r="F70">
      <v>84000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18" sId="15" odxf="1" dxf="1">
    <nc r="G70">
      <f>G69-F70+E70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0:XFD70" start="0" length="0">
    <dxf>
      <font>
        <sz val="9"/>
        <color indexed="8"/>
        <name val="돋움"/>
        <scheme val="none"/>
      </font>
    </dxf>
  </rfmt>
  <rfmt sheetId="15" sqref="B2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19" sId="15" odxf="1" dxf="1">
    <nc r="D71" t="inlineStr">
      <is>
        <t xml:space="preserve">            - 선물포장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20" sId="15" odxf="1" dxf="1" numFmtId="4">
    <nc r="F71">
      <v>13000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21" sId="15" odxf="1" dxf="1">
    <nc r="G71">
      <f>G70-F71+E71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1:XFD71" start="0" length="0">
    <dxf>
      <font>
        <sz val="9"/>
        <color indexed="8"/>
        <name val="돋움"/>
        <scheme val="none"/>
      </font>
    </dxf>
  </rfmt>
  <rcc rId="2122" sId="15" odxf="1" dxf="1">
    <nc r="B72">
      <v>6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23" sId="15" odxf="1" dxf="1" numFmtId="19">
    <nc r="C72">
      <v>40310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24" sId="15" odxf="1" dxf="1">
    <nc r="D72" t="inlineStr">
      <is>
        <t>연합MT - 단체티제작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25" sId="15" odxf="1" dxf="1" numFmtId="4">
    <nc r="F72">
      <v>271000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G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3" start="0" length="0">
    <dxf>
      <font>
        <sz val="9"/>
        <color indexed="8"/>
        <name val="돋움"/>
        <scheme val="none"/>
      </font>
    </dxf>
  </rfmt>
  <rfmt sheetId="15" sqref="J2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2:XFD72" start="0" length="0">
    <dxf>
      <font>
        <sz val="9"/>
        <color indexed="8"/>
        <name val="돋움"/>
        <scheme val="none"/>
      </font>
    </dxf>
  </rfmt>
  <rfmt sheetId="15" sqref="B2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4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26" sId="15" odxf="1" dxf="1">
    <nc r="D73" t="inlineStr">
      <is>
        <t>5월 서버비(후이즈)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27" sId="15" odxf="1" dxf="1" numFmtId="4">
    <nc r="F73">
      <v>214500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G2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4" start="0" length="0">
    <dxf>
      <font>
        <sz val="9"/>
        <color indexed="8"/>
        <name val="돋움"/>
        <scheme val="none"/>
      </font>
    </dxf>
  </rfmt>
  <rfmt sheetId="15" sqref="J2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3:XFD73" start="0" length="0">
    <dxf>
      <font>
        <sz val="9"/>
        <color indexed="8"/>
        <name val="돋움"/>
        <scheme val="none"/>
      </font>
    </dxf>
  </rfmt>
  <rcc rId="2128" sId="15" odxf="1" dxf="1">
    <nc r="B74">
      <v>7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29" sId="15" odxf="1" dxf="1" numFmtId="19">
    <nc r="C74">
      <v>40312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D2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5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0" sId="15" odxf="1" dxf="1">
    <nc r="G74">
      <f>G73-F74+E74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5" start="0" length="0">
    <dxf>
      <font>
        <sz val="9"/>
        <color indexed="8"/>
        <name val="돋움"/>
        <scheme val="none"/>
      </font>
    </dxf>
  </rfmt>
  <rfmt sheetId="15" sqref="J2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4:XFD74" start="0" length="0">
    <dxf>
      <font>
        <sz val="9"/>
        <color indexed="8"/>
        <name val="돋움"/>
        <scheme val="none"/>
      </font>
    </dxf>
  </rfmt>
  <rfmt sheetId="15" sqref="B2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1" sId="15" odxf="1" dxf="1">
    <nc r="D75" t="inlineStr">
      <is>
        <t xml:space="preserve">            - 일정표외 출력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2" sId="15" odxf="1" dxf="1">
    <nc r="G75">
      <f>G74-F75+E75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5:XFD75" start="0" length="0">
    <dxf>
      <font>
        <sz val="9"/>
        <color indexed="8"/>
        <name val="돋움"/>
        <scheme val="none"/>
      </font>
    </dxf>
  </rfmt>
  <rfmt sheetId="15" sqref="B2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3" sId="15" odxf="1" dxf="1">
    <nc r="D76" t="inlineStr">
      <is>
        <t>연합MT  - 문구(A4용지)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4" sId="15" odxf="1" dxf="1">
    <nc r="G76">
      <f>G75-F76+E76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6:XFD76" start="0" length="0">
    <dxf>
      <font>
        <sz val="9"/>
        <color indexed="8"/>
        <name val="돋움"/>
        <scheme val="none"/>
      </font>
    </dxf>
  </rfmt>
  <rfmt sheetId="15" sqref="B2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5" sId="15" odxf="1" dxf="1">
    <nc r="D77" t="inlineStr">
      <is>
        <t xml:space="preserve">             - 교통비(한남→잠실)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6" sId="15" odxf="1" dxf="1">
    <nc r="G77">
      <f>G76-F77+E77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7:XFD77" start="0" length="0">
    <dxf>
      <font>
        <sz val="9"/>
        <color indexed="8"/>
        <name val="돋움"/>
        <scheme val="none"/>
      </font>
    </dxf>
  </rfmt>
  <rfmt sheetId="15" sqref="B2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7" sId="15" odxf="1" dxf="1">
    <nc r="D78" t="inlineStr">
      <is>
        <t xml:space="preserve">             - 빵 50개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38" sId="15" odxf="1" dxf="1">
    <nc r="G78">
      <f>G77-F78+E78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8:XFD78" start="0" length="0">
    <dxf>
      <font>
        <sz val="9"/>
        <color indexed="8"/>
        <name val="돋움"/>
        <scheme val="none"/>
      </font>
    </dxf>
  </rfmt>
  <rcc rId="2139" sId="15" odxf="1" dxf="1">
    <nc r="B79">
      <v>8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40" sId="15" odxf="1" dxf="1" numFmtId="19">
    <nc r="C79">
      <v>40313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D26" start="0" length="0">
    <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6" start="0" length="0">
    <dxf>
      <font>
        <sz val="9"/>
        <color indexed="8"/>
        <name val="돋움"/>
        <scheme val="none"/>
      </font>
    </dxf>
  </rfmt>
  <rfmt sheetId="15" sqref="J2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79:XFD79" start="0" length="0">
    <dxf>
      <font>
        <sz val="9"/>
        <color indexed="8"/>
        <name val="돋움"/>
        <scheme val="none"/>
      </font>
    </dxf>
  </rfmt>
  <rfmt sheetId="15" sqref="B2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1" sId="15" odxf="1" dxf="1">
    <nc r="D80" t="inlineStr">
      <is>
        <t xml:space="preserve">                   - 단체이동(17*44,000)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42" sId="15" odxf="1" dxf="1" numFmtId="4">
    <nc r="E80">
      <v>748000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2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7" start="0" length="0">
    <dxf>
      <font>
        <sz val="9"/>
        <color indexed="8"/>
        <name val="돋움"/>
        <scheme val="none"/>
      </font>
    </dxf>
  </rfmt>
  <rfmt sheetId="15" sqref="J2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0:XFD80" start="0" length="0">
    <dxf>
      <font>
        <sz val="9"/>
        <color indexed="8"/>
        <name val="돋움"/>
        <scheme val="none"/>
      </font>
    </dxf>
  </rfmt>
  <rfmt sheetId="15" sqref="B2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3" sId="15" odxf="1" dxf="1">
    <nc r="D81" t="inlineStr">
      <is>
        <t xml:space="preserve">                   - 단체이동(2*14,000)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44" sId="15" odxf="1" dxf="1" numFmtId="4">
    <nc r="E81">
      <v>28000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2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7" start="0" length="0">
    <dxf>
      <font>
        <sz val="9"/>
        <color indexed="8"/>
        <name val="돋움"/>
        <scheme val="none"/>
      </font>
    </dxf>
  </rfmt>
  <rfmt sheetId="15" sqref="J2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1:XFD81" start="0" length="0">
    <dxf>
      <font>
        <sz val="9"/>
        <color indexed="8"/>
        <name val="돋움"/>
        <scheme val="none"/>
      </font>
    </dxf>
  </rfmt>
  <rfmt sheetId="15" sqref="B2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27" start="0" length="0">
    <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7" start="0" length="0">
    <dxf>
      <font>
        <sz val="9"/>
        <color indexed="8"/>
        <name val="돋움"/>
        <scheme val="none"/>
      </font>
    </dxf>
  </rfmt>
  <rfmt sheetId="15" sqref="J2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2:XFD82" start="0" length="0">
    <dxf>
      <font>
        <sz val="9"/>
        <color indexed="8"/>
        <name val="돋움"/>
        <scheme val="none"/>
      </font>
    </dxf>
  </rfmt>
  <rfmt sheetId="15" sqref="B2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5" sId="15" odxf="1" dxf="1">
    <nc r="D83" t="inlineStr">
      <is>
        <t xml:space="preserve">                   - 단체이동(22*44,000)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6" sId="15" odxf="1" dxf="1">
    <nc r="G83">
      <f>G82-F83+E83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8" start="0" length="0">
    <dxf>
      <font>
        <sz val="9"/>
        <color indexed="8"/>
        <name val="돋움"/>
        <scheme val="none"/>
      </font>
    </dxf>
  </rfmt>
  <rfmt sheetId="15" sqref="J2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3:XFD83" start="0" length="0">
    <dxf>
      <font>
        <sz val="9"/>
        <color indexed="8"/>
        <name val="돋움"/>
        <scheme val="none"/>
      </font>
    </dxf>
  </rfmt>
  <rfmt sheetId="15" sqref="B2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7" sId="15" odxf="1" dxf="1">
    <nc r="D84" t="inlineStr">
      <is>
        <t xml:space="preserve">                   - 단체이동 편도(6*7,000)</t>
      </is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8" sId="15" odxf="1" dxf="1">
    <nc r="G84">
      <f>G83-F84+E84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2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8" start="0" length="0">
    <dxf>
      <font>
        <sz val="9"/>
        <color indexed="8"/>
        <name val="돋움"/>
        <scheme val="none"/>
      </font>
    </dxf>
  </rfmt>
  <rfmt sheetId="15" sqref="J2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4:XFD84" start="0" length="0">
    <dxf>
      <font>
        <sz val="9"/>
        <color indexed="8"/>
        <name val="돋움"/>
        <scheme val="none"/>
      </font>
    </dxf>
  </rfmt>
  <rfmt sheetId="15" sqref="B2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2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2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49" sId="15" odxf="1" dxf="1" numFmtId="4">
    <nc r="F85">
      <v>56000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G2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8" start="0" length="0">
    <dxf>
      <font>
        <sz val="9"/>
        <color indexed="8"/>
        <name val="돋움"/>
        <scheme val="none"/>
      </font>
    </dxf>
  </rfmt>
  <rfmt sheetId="15" sqref="J2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5:XFD85" start="0" length="0">
    <dxf>
      <font>
        <sz val="9"/>
        <color indexed="8"/>
        <name val="돋움"/>
        <scheme val="none"/>
      </font>
    </dxf>
  </rfmt>
  <rfmt sheetId="15" sqref="B29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29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50" sId="15" odxf="1" dxf="1">
    <nc r="D86" t="inlineStr">
      <is>
        <t>연합MT 비용 부족분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2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29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2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2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29" start="0" length="0">
    <dxf>
      <font>
        <sz val="9"/>
        <color indexed="8"/>
        <name val="돋움"/>
        <scheme val="none"/>
      </font>
    </dxf>
  </rfmt>
  <rfmt sheetId="15" sqref="J2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2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6:XFD86" start="0" length="0">
    <dxf>
      <font>
        <sz val="9"/>
        <color indexed="8"/>
        <name val="돋움"/>
        <scheme val="none"/>
      </font>
    </dxf>
  </rfmt>
  <rfmt sheetId="15" sqref="B30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0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51" sId="15" odxf="1" dxf="1">
    <nc r="D87" t="inlineStr">
      <is>
        <t xml:space="preserve">                  - 케익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0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52" sId="15" odxf="1" dxf="1">
    <nc r="G87">
      <f>G86-F87+E87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0" start="0" length="0">
    <dxf>
      <font>
        <sz val="9"/>
        <color indexed="8"/>
        <name val="돋움"/>
        <scheme val="none"/>
      </font>
    </dxf>
  </rfmt>
  <rfmt sheetId="15" sqref="J3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7:XFD87" start="0" length="0">
    <dxf>
      <font>
        <sz val="9"/>
        <color indexed="8"/>
        <name val="돋움"/>
        <scheme val="none"/>
      </font>
    </dxf>
  </rfmt>
  <rcc rId="2153" sId="15" odxf="1" dxf="1">
    <nc r="B88">
      <v>9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54" sId="15" odxf="1" dxf="1" numFmtId="19">
    <nc r="C88">
      <v>40314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55" sId="15" odxf="1" dxf="1">
    <nc r="D88" t="inlineStr">
      <is>
        <t>연합MT - 교통비(잠실→한남)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56" sId="15" odxf="1" dxf="1" numFmtId="4">
    <nc r="F88">
      <v>14100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G3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3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0" start="0" length="0">
    <dxf>
      <font>
        <sz val="9"/>
        <color indexed="8"/>
        <name val="돋움"/>
        <scheme val="none"/>
      </font>
    </dxf>
  </rfmt>
  <rfmt sheetId="15" sqref="J3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8:XFD88" start="0" length="0">
    <dxf>
      <font>
        <sz val="9"/>
        <color indexed="8"/>
        <name val="돋움"/>
        <scheme val="none"/>
      </font>
    </dxf>
  </rfmt>
  <rcc rId="2157" sId="15" odxf="1" dxf="1">
    <nc r="B89">
      <v>10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58" sId="15" odxf="1" dxf="1" numFmtId="19">
    <nc r="C89">
      <v>40318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59" sId="15" odxf="1" dxf="1">
    <nc r="D89" t="inlineStr">
      <is>
        <t>연합MT - 교통비(잠실→수원)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60" sId="15" odxf="1" dxf="1" numFmtId="4">
    <nc r="F89">
      <v>50000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1" sId="15" odxf="1" dxf="1">
    <nc r="G89">
      <f>G88-F89+E89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1" start="0" length="0">
    <dxf>
      <font>
        <sz val="9"/>
        <color indexed="8"/>
        <name val="돋움"/>
        <scheme val="none"/>
      </font>
    </dxf>
  </rfmt>
  <rfmt sheetId="15" sqref="J3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89:XFD89" start="0" length="0">
    <dxf>
      <font>
        <sz val="9"/>
        <color indexed="8"/>
        <name val="돋움"/>
        <scheme val="none"/>
      </font>
    </dxf>
  </rfmt>
  <rcc rId="2162" sId="15" odxf="1" dxf="1">
    <nc r="B90">
      <v>11</v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3" sId="15" odxf="1" dxf="1" numFmtId="19">
    <nc r="C90">
      <v>40326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4" sId="15" odxf="1" dxf="1">
    <nc r="D90" t="inlineStr">
      <is>
        <t>기념품 재발송(쿠션&amp;토이)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65" sId="15" odxf="1" dxf="1" numFmtId="4">
    <nc r="F90">
      <v>19500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6" sId="15" odxf="1" dxf="1">
    <nc r="G90">
      <f>G89-F90+E90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2" start="0" length="0">
    <dxf>
      <font>
        <sz val="9"/>
        <color indexed="8"/>
        <name val="돋움"/>
        <scheme val="none"/>
      </font>
    </dxf>
  </rfmt>
  <rfmt sheetId="15" sqref="J32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0:XFD90" start="0" length="0">
    <dxf>
      <font>
        <sz val="9"/>
        <color indexed="8"/>
        <name val="돋움"/>
        <scheme val="none"/>
      </font>
    </dxf>
  </rfmt>
  <rfmt sheetId="15" sqref="B3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3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33" start="0" length="0">
    <dxf>
      <font>
        <sz val="9"/>
        <color indexed="8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3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67" sId="15" odxf="1" dxf="1" numFmtId="4">
    <nc r="G91">
      <v>18074224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b/>
        <sz val="9"/>
        <color indexed="16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3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3" start="0" length="0">
    <dxf>
      <font>
        <sz val="9"/>
        <color indexed="8"/>
        <name val="돋움"/>
        <scheme val="none"/>
      </font>
    </dxf>
  </rfmt>
  <rfmt sheetId="15" sqref="J3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1:XFD91" start="0" length="0">
    <dxf>
      <font>
        <sz val="9"/>
        <color indexed="8"/>
        <name val="돋움"/>
        <scheme val="none"/>
      </font>
    </dxf>
  </rfmt>
  <rfmt sheetId="15" sqref="B34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68" sId="15" odxf="1" dxf="1" numFmtId="19">
    <nc r="C92">
      <v>40333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69" sId="15" odxf="1" dxf="1">
    <nc r="D92" t="inlineStr">
      <is>
        <t>아브로드-기념품배송대행(재발송건)-외국환결제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0" sId="15" odxf="1" dxf="1" numFmtId="4">
    <nc r="F92">
      <v>124186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71" sId="15" odxf="1" dxf="1">
    <nc r="G92">
      <f>G90-F92+E92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4" start="0" length="0">
    <dxf>
      <font>
        <sz val="9"/>
        <color indexed="8"/>
        <name val="돋움"/>
        <scheme val="none"/>
      </font>
    </dxf>
  </rfmt>
  <rfmt sheetId="15" sqref="J3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2:XFD92" start="0" length="0">
    <dxf>
      <font>
        <sz val="9"/>
        <color indexed="8"/>
        <name val="돋움"/>
        <scheme val="none"/>
      </font>
    </dxf>
  </rfmt>
  <rfmt sheetId="15" sqref="B35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5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2" sId="15" odxf="1" dxf="1">
    <nc r="D93" t="inlineStr">
      <is>
        <t xml:space="preserve">                                  -외국환 송금수수료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3" sId="15" odxf="1" dxf="1" numFmtId="4">
    <nc r="F93">
      <v>13800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74" sId="15" odxf="1" dxf="1">
    <nc r="G93">
      <f>G92-F93+E93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5" start="0" length="0">
    <dxf>
      <font>
        <sz val="9"/>
        <color indexed="8"/>
        <name val="돋움"/>
        <scheme val="none"/>
      </font>
    </dxf>
  </rfmt>
  <rfmt sheetId="15" sqref="J3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3:XFD93" start="0" length="0">
    <dxf>
      <font>
        <sz val="9"/>
        <color indexed="8"/>
        <name val="돋움"/>
        <scheme val="none"/>
      </font>
    </dxf>
  </rfmt>
  <rfmt sheetId="15" sqref="B36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6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5" sId="15" odxf="1" dxf="1">
    <nc r="D94" t="inlineStr">
      <is>
        <t>대출결산이자 - 하나은행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6" sId="15" odxf="1" dxf="1" numFmtId="4">
    <nc r="F94">
      <v>30170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77" sId="15" odxf="1" dxf="1">
    <nc r="G94">
      <f>G93-F94+E94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6" start="0" length="0">
    <dxf>
      <font>
        <sz val="9"/>
        <color indexed="8"/>
        <name val="돋움"/>
        <scheme val="none"/>
      </font>
    </dxf>
  </rfmt>
  <rfmt sheetId="15" sqref="J3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4:XFD94" start="0" length="0">
    <dxf>
      <font>
        <sz val="9"/>
        <color indexed="8"/>
        <name val="돋움"/>
        <scheme val="none"/>
      </font>
    </dxf>
  </rfmt>
  <rfmt sheetId="15" sqref="B37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78" sId="15" odxf="1" dxf="1" numFmtId="19">
    <nc r="C95">
      <v>40338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79" sId="15" odxf="1" dxf="1">
    <nc r="D95" t="inlineStr">
      <is>
        <t>루버스 정모(한국회의정모) - 선금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0" sId="15" odxf="1" dxf="1" numFmtId="4">
    <nc r="F95">
      <v>105000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81" sId="15" odxf="1" dxf="1">
    <nc r="G95">
      <f>G94-F95+E95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7" start="0" length="0">
    <dxf>
      <font>
        <sz val="9"/>
        <color indexed="8"/>
        <name val="돋움"/>
        <scheme val="none"/>
      </font>
    </dxf>
  </rfmt>
  <rfmt sheetId="15" sqref="J3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5:XFD95" start="0" length="0">
    <dxf>
      <font>
        <sz val="9"/>
        <color indexed="8"/>
        <name val="돋움"/>
        <scheme val="none"/>
      </font>
    </dxf>
  </rfmt>
  <rfmt sheetId="15" sqref="B38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2" sId="15" odxf="1" dxf="1" numFmtId="19">
    <nc r="C96">
      <v>40342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83" sId="15" odxf="1" dxf="1">
    <nc r="D96" t="inlineStr">
      <is>
        <t>가비아 - 도메인 2년연장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4" sId="15" odxf="1" dxf="1" numFmtId="4">
    <nc r="F96">
      <v>44000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85" sId="15" odxf="1" dxf="1">
    <nc r="G96">
      <f>G95-F96+E96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8" start="0" length="0">
    <dxf>
      <font>
        <sz val="9"/>
        <color indexed="8"/>
        <name val="돋움"/>
        <scheme val="none"/>
      </font>
    </dxf>
  </rfmt>
  <rfmt sheetId="15" sqref="J3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6:XFD96" start="0" length="0">
    <dxf>
      <font>
        <sz val="9"/>
        <color indexed="8"/>
        <name val="돋움"/>
        <scheme val="none"/>
      </font>
    </dxf>
  </rfmt>
  <rfmt sheetId="15" sqref="B39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39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6" sId="15" odxf="1" dxf="1">
    <nc r="D97" t="inlineStr">
      <is>
        <t>(도메인-leebyunghun.org/leebyenghun.com)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3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39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7" sId="15" odxf="1" dxf="1">
    <nc r="G97">
      <f>G96-F97+E97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3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39" start="0" length="0">
    <dxf>
      <font>
        <sz val="9"/>
        <color indexed="8"/>
        <name val="돋움"/>
        <scheme val="none"/>
      </font>
    </dxf>
  </rfmt>
  <rfmt sheetId="15" sqref="J3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3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7:XFD97" start="0" length="0">
    <dxf>
      <font>
        <sz val="9"/>
        <color indexed="8"/>
        <name val="돋움"/>
        <scheme val="none"/>
      </font>
    </dxf>
  </rfmt>
  <rfmt sheetId="15" sqref="B40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0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0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88" sId="15" odxf="1" dxf="1" numFmtId="4">
    <nc r="F98">
      <v>207460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89" sId="15" odxf="1" dxf="1">
    <nc r="G98">
      <f>G97-F98+E98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40" start="0" length="0">
    <dxf>
      <font>
        <sz val="9"/>
        <color indexed="8"/>
        <name val="돋움"/>
        <scheme val="none"/>
      </font>
    </dxf>
  </rfmt>
  <rfmt sheetId="15" sqref="J4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8:XFD98" start="0" length="0">
    <dxf>
      <font>
        <sz val="9"/>
        <color indexed="8"/>
        <name val="돋움"/>
        <scheme val="none"/>
      </font>
    </dxf>
  </rfmt>
  <rfmt sheetId="15" sqref="B41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90" sId="15" odxf="1" dxf="1" numFmtId="19">
    <nc r="C99">
      <v>40344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1" sId="15" odxf="1" dxf="1">
    <nc r="D99" t="inlineStr">
      <is>
        <t>EMS 배송 - 홍콩재발송 2건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4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92" sId="15" odxf="1" dxf="1" numFmtId="4">
    <nc r="F99">
      <v>27930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3" sId="15" odxf="1" dxf="1">
    <nc r="G99">
      <f>G98-F99+E99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41" start="0" length="0">
    <dxf>
      <font>
        <sz val="9"/>
        <color indexed="8"/>
        <name val="돋움"/>
        <scheme val="none"/>
      </font>
    </dxf>
  </rfmt>
  <rfmt sheetId="15" sqref="J4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99:XFD99" start="0" length="0">
    <dxf>
      <font>
        <sz val="9"/>
        <color indexed="8"/>
        <name val="돋움"/>
        <scheme val="none"/>
      </font>
    </dxf>
  </rfmt>
  <rfmt sheetId="15" sqref="B42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94" sId="15" odxf="1" dxf="1" numFmtId="19">
    <nc r="C100">
      <v>40348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  <bottom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5" sId="15" odxf="1" dxf="1">
    <nc r="D100" t="inlineStr">
      <is>
        <t>예금이자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6" sId="15" odxf="1" dxf="1" numFmtId="4">
    <nc r="E100">
      <v>168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F42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197" sId="15" odxf="1" dxf="1">
    <nc r="G100">
      <f>G99-F100+E100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42" start="0" length="0">
    <dxf>
      <font>
        <sz val="9"/>
        <color indexed="8"/>
        <name val="돋움"/>
        <scheme val="none"/>
      </font>
    </dxf>
  </rfmt>
  <rfmt sheetId="15" sqref="J42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0:XFD100" start="0" length="0">
    <dxf>
      <font>
        <sz val="9"/>
        <color indexed="8"/>
        <name val="돋움"/>
        <scheme val="none"/>
      </font>
    </dxf>
  </rfmt>
  <rfmt sheetId="15" sqref="B43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3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198" sId="15" odxf="1" dxf="1">
    <nc r="D101" t="inlineStr">
      <is>
        <t>예금이자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199" sId="15" odxf="1" dxf="1" numFmtId="4">
    <nc r="E101">
      <v>509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F4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00" sId="15" odxf="1" dxf="1">
    <nc r="G101">
      <f>G100-F101+E101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3" start="0" length="0">
    <dxf>
      <font>
        <sz val="9"/>
        <color indexed="8"/>
        <name val="돋움"/>
        <scheme val="none"/>
      </font>
    </dxf>
  </rfmt>
  <rfmt sheetId="15" sqref="J4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1:XFD101" start="0" length="0">
    <dxf>
      <font>
        <sz val="9"/>
        <color indexed="8"/>
        <name val="돋움"/>
        <scheme val="none"/>
      </font>
    </dxf>
  </rfmt>
  <rfmt sheetId="15" sqref="B44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201" sId="15" odxf="1" dxf="1" numFmtId="19">
    <nc r="C102">
      <v>40351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02" sId="15" odxf="1" dxf="1">
    <nc r="D102" t="inlineStr">
      <is>
        <t>EMS 배송 - 일본재발송 1건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4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03" sId="15" odxf="1" dxf="1" numFmtId="4">
    <nc r="F102">
      <v>14300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04" sId="15" odxf="1" dxf="1">
    <nc r="G102">
      <f>G101-F102+E102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4" start="0" length="0">
    <dxf>
      <font>
        <sz val="9"/>
        <color indexed="8"/>
        <name val="돋움"/>
        <scheme val="none"/>
      </font>
    </dxf>
  </rfmt>
  <rfmt sheetId="15" sqref="J4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2:XFD102" start="0" length="0">
    <dxf>
      <font>
        <sz val="9"/>
        <color indexed="8"/>
        <name val="돋움"/>
        <scheme val="none"/>
      </font>
    </dxf>
  </rfmt>
  <rfmt sheetId="15" sqref="B45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5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05" sId="15" odxf="1" dxf="1">
    <nc r="D103" t="inlineStr">
      <is>
        <t>택배비 - 닷컴 서버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15" sqref="E4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06" sId="15" odxf="1" dxf="1" numFmtId="4">
    <nc r="F103">
      <v>5000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07" sId="15" odxf="1" dxf="1">
    <nc r="G103">
      <f>G102-F103+E103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5" start="0" length="0">
    <dxf>
      <font>
        <sz val="9"/>
        <color indexed="8"/>
        <name val="돋움"/>
        <scheme val="none"/>
      </font>
    </dxf>
  </rfmt>
  <rfmt sheetId="15" sqref="J4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3:XFD103" start="0" length="0">
    <dxf>
      <font>
        <sz val="9"/>
        <color indexed="8"/>
        <name val="돋움"/>
        <scheme val="none"/>
      </font>
    </dxf>
  </rfmt>
  <rfmt sheetId="15" sqref="B46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208" sId="15" odxf="1" dxf="1" numFmtId="19">
    <nc r="C104">
      <v>40357</v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alignment horizontal="general" vertical="center" readingOrder="0"/>
      <border outline="0">
        <left/>
        <right/>
        <top/>
      </border>
    </odxf>
    <n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09" sId="15" odxf="1" dxf="1">
    <nc r="D104" t="inlineStr">
      <is>
        <t>20주년 기념품 제작 - 연필(포장인건비)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E4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0" sId="15" odxf="1" dxf="1" numFmtId="4">
    <nc r="F104">
      <v>1030000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11" sId="15" odxf="1" dxf="1">
    <nc r="G104">
      <f>G103-F104+E104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6" start="0" length="0">
    <dxf>
      <font>
        <sz val="9"/>
        <color indexed="8"/>
        <name val="돋움"/>
        <scheme val="none"/>
      </font>
    </dxf>
  </rfmt>
  <rfmt sheetId="15" sqref="J4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4:XFD104" start="0" length="0">
    <dxf>
      <font>
        <sz val="9"/>
        <color indexed="8"/>
        <name val="돋움"/>
        <scheme val="none"/>
      </font>
    </dxf>
  </rfmt>
  <rfmt sheetId="15" sqref="B47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7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2" sId="15" odxf="1" dxf="1">
    <nc r="D105" t="inlineStr">
      <is>
        <t>EMS 배송 - 홍콩재발송 1건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E4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3" sId="15" odxf="1" dxf="1" numFmtId="4">
    <nc r="F105">
      <v>14400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14" sId="15" odxf="1" dxf="1">
    <nc r="G105">
      <f>G104-F105+E105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7" start="0" length="0">
    <dxf>
      <font>
        <sz val="9"/>
        <color indexed="8"/>
        <name val="돋움"/>
        <scheme val="none"/>
      </font>
    </dxf>
  </rfmt>
  <rfmt sheetId="15" sqref="J4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5:XFD105" start="0" length="0">
    <dxf>
      <font>
        <sz val="9"/>
        <color indexed="8"/>
        <name val="돋움"/>
        <scheme val="none"/>
      </font>
    </dxf>
  </rfmt>
  <rfmt sheetId="15" sqref="B48" start="0" length="0">
    <dxf>
      <font>
        <sz val="9"/>
        <color indexed="49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8" start="0" length="0">
    <dxf>
      <font>
        <b/>
        <sz val="9"/>
        <color indexed="49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5" sId="15" odxf="1" dxf="1">
    <nc r="D106" t="inlineStr">
      <is>
        <t>20주년 기념선물 - 포토모자이크(한국참석자선물)</t>
      </is>
    </nc>
    <odxf>
      <font>
        <sz val="11"/>
        <color indexed="8"/>
        <name val="돋움"/>
        <scheme val="none"/>
      </font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49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fmt sheetId="15" sqref="E4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216" sId="15" odxf="1" dxf="1" numFmtId="4">
    <nc r="F106">
      <v>301000</v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ndxf>
  </rcc>
  <rcc rId="2217" sId="15" odxf="1" dxf="1">
    <nc r="G106">
      <f>G105-F106+E106</f>
    </nc>
    <odxf>
      <font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48" start="0" length="0">
    <dxf>
      <font>
        <sz val="9"/>
        <color indexed="8"/>
        <name val="돋움"/>
        <scheme val="none"/>
      </font>
    </dxf>
  </rfmt>
  <rfmt sheetId="15" sqref="J4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6:XFD106" start="0" length="0">
    <dxf>
      <font>
        <sz val="9"/>
        <color indexed="8"/>
        <name val="돋움"/>
        <scheme val="none"/>
      </font>
    </dxf>
  </rfmt>
  <rfmt sheetId="15" sqref="B49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49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49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4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49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cc rId="2218" sId="15" odxf="1" dxf="1">
    <nc r="G107">
      <f>G106-F107+E107</f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</border>
    </odxf>
    <ndxf>
      <font>
        <b/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</border>
    </ndxf>
  </rcc>
  <rfmt sheetId="15" sqref="H4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I49" start="0" length="0">
    <dxf>
      <font>
        <sz val="9"/>
        <color indexed="8"/>
        <name val="돋움"/>
        <scheme val="none"/>
      </font>
    </dxf>
  </rfmt>
  <rfmt sheetId="15" sqref="J4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4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7:XFD107" start="0" length="0">
    <dxf>
      <font>
        <sz val="9"/>
        <color indexed="8"/>
        <name val="돋움"/>
        <scheme val="none"/>
      </font>
    </dxf>
  </rfmt>
  <rfmt sheetId="15" sqref="B50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0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0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0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H5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0" start="0" length="0">
    <dxf>
      <font>
        <sz val="9"/>
        <color indexed="8"/>
        <name val="돋움"/>
        <scheme val="none"/>
      </font>
    </dxf>
  </rfmt>
  <rfmt sheetId="15" sqref="J50" start="0" length="0">
    <dxf>
      <font>
        <b/>
        <sz val="9"/>
        <color indexed="8"/>
        <name val="돋움"/>
        <scheme val="none"/>
      </font>
      <numFmt numFmtId="33" formatCode="_-* #,##0_-;\-* #,##0_-;_-* &quot;-&quot;_-;_-@_-"/>
    </dxf>
  </rfmt>
  <rfmt sheetId="15" sqref="K5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8:XFD108" start="0" length="0">
    <dxf>
      <font>
        <sz val="9"/>
        <color indexed="8"/>
        <name val="돋움"/>
        <scheme val="none"/>
      </font>
    </dxf>
  </rfmt>
  <rfmt sheetId="15" sqref="B51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1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1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1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1" start="0" length="0">
    <dxf>
      <font>
        <sz val="9"/>
        <color indexed="8"/>
        <name val="돋움"/>
        <scheme val="none"/>
      </font>
    </dxf>
  </rfmt>
  <rfmt sheetId="15" sqref="J51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5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09:XFD109" start="0" length="0">
    <dxf>
      <font>
        <sz val="9"/>
        <color indexed="8"/>
        <name val="돋움"/>
        <scheme val="none"/>
      </font>
    </dxf>
  </rfmt>
  <rfmt sheetId="15" sqref="B5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2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2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2" start="0" length="0">
    <dxf>
      <font>
        <sz val="9"/>
        <color indexed="8"/>
        <name val="돋움"/>
        <scheme val="none"/>
      </font>
    </dxf>
  </rfmt>
  <rfmt sheetId="15" sqref="J52" start="0" length="0">
    <dxf>
      <font>
        <b/>
        <sz val="9"/>
        <color indexed="8"/>
        <name val="돋움"/>
        <scheme val="none"/>
      </font>
      <numFmt numFmtId="33" formatCode="_-* #,##0_-;\-* #,##0_-;_-* &quot;-&quot;_-;_-@_-"/>
    </dxf>
  </rfmt>
  <rfmt sheetId="15" sqref="K5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0:XFD110" start="0" length="0">
    <dxf>
      <font>
        <sz val="9"/>
        <color indexed="8"/>
        <name val="돋움"/>
        <scheme val="none"/>
      </font>
    </dxf>
  </rfmt>
  <rfmt sheetId="15" sqref="B5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3" start="0" length="0">
    <dxf>
      <font>
        <sz val="9"/>
        <color indexed="8"/>
        <name val="돋움"/>
        <scheme val="none"/>
      </font>
    </dxf>
  </rfmt>
  <rfmt sheetId="15" sqref="J53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5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1:XFD111" start="0" length="0">
    <dxf>
      <font>
        <sz val="9"/>
        <color indexed="8"/>
        <name val="돋움"/>
        <scheme val="none"/>
      </font>
    </dxf>
  </rfmt>
  <rfmt sheetId="15" sqref="B5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4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4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4" start="0" length="0">
    <dxf>
      <font>
        <sz val="9"/>
        <color indexed="8"/>
        <name val="돋움"/>
        <scheme val="none"/>
      </font>
    </dxf>
  </rfmt>
  <rfmt sheetId="15" sqref="J54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5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2:XFD112" start="0" length="0">
    <dxf>
      <font>
        <sz val="9"/>
        <color indexed="8"/>
        <name val="돋움"/>
        <scheme val="none"/>
      </font>
    </dxf>
  </rfmt>
  <rfmt sheetId="15" sqref="B5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5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5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5" start="0" length="0">
    <dxf>
      <font>
        <sz val="9"/>
        <color indexed="8"/>
        <name val="돋움"/>
        <scheme val="none"/>
      </font>
    </dxf>
  </rfmt>
  <rfmt sheetId="15" sqref="J55" start="0" length="0">
    <dxf>
      <font>
        <b/>
        <sz val="9"/>
        <color indexed="8"/>
        <name val="돋움"/>
        <scheme val="none"/>
      </font>
      <numFmt numFmtId="33" formatCode="_-* #,##0_-;\-* #,##0_-;_-* &quot;-&quot;_-;_-@_-"/>
    </dxf>
  </rfmt>
  <rfmt sheetId="15" sqref="K5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3:XFD113" start="0" length="0">
    <dxf>
      <font>
        <sz val="9"/>
        <color indexed="8"/>
        <name val="돋움"/>
        <scheme val="none"/>
      </font>
    </dxf>
  </rfmt>
  <rfmt sheetId="15" sqref="B5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6" start="0" length="0">
    <dxf>
      <font>
        <sz val="9"/>
        <color indexed="8"/>
        <name val="돋움"/>
        <scheme val="none"/>
      </font>
    </dxf>
  </rfmt>
  <rfmt sheetId="15" sqref="J56" start="0" length="0">
    <dxf>
      <font>
        <sz val="9"/>
        <color indexed="8"/>
        <name val="돋움"/>
        <scheme val="none"/>
      </font>
    </dxf>
  </rfmt>
  <rfmt sheetId="15" sqref="K5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4:XFD114" start="0" length="0">
    <dxf>
      <font>
        <sz val="9"/>
        <color indexed="8"/>
        <name val="돋움"/>
        <scheme val="none"/>
      </font>
    </dxf>
  </rfmt>
  <rfmt sheetId="15" sqref="B5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7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7" start="0" length="0">
    <dxf>
      <font>
        <sz val="9"/>
        <color indexed="8"/>
        <name val="돋움"/>
        <scheme val="none"/>
      </font>
    </dxf>
  </rfmt>
  <rfmt sheetId="15" sqref="J57" start="0" length="0">
    <dxf>
      <font>
        <b/>
        <sz val="9"/>
        <color indexed="17"/>
        <name val="돋움"/>
        <scheme val="none"/>
      </font>
      <numFmt numFmtId="33" formatCode="_-* #,##0_-;\-* #,##0_-;_-* &quot;-&quot;_-;_-@_-"/>
    </dxf>
  </rfmt>
  <rfmt sheetId="15" sqref="K5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5:XFD115" start="0" length="0">
    <dxf>
      <font>
        <sz val="9"/>
        <color indexed="8"/>
        <name val="돋움"/>
        <scheme val="none"/>
      </font>
    </dxf>
  </rfmt>
  <rfmt sheetId="15" sqref="B5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5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58" start="0" length="0">
    <dxf>
      <font>
        <sz val="9"/>
        <color indexed="8"/>
        <name val="돋움"/>
        <scheme val="none"/>
      </font>
    </dxf>
  </rfmt>
  <rfmt sheetId="15" sqref="J58" start="0" length="0">
    <dxf>
      <font>
        <sz val="9"/>
        <color indexed="30"/>
        <name val="돋움"/>
        <scheme val="none"/>
      </font>
      <numFmt numFmtId="33" formatCode="_-* #,##0_-;\-* #,##0_-;_-* &quot;-&quot;_-;_-@_-"/>
    </dxf>
  </rfmt>
  <rfmt sheetId="15" sqref="K5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6:XFD116" start="0" length="0">
    <dxf>
      <font>
        <sz val="9"/>
        <color indexed="8"/>
        <name val="돋움"/>
        <scheme val="none"/>
      </font>
    </dxf>
  </rfmt>
  <rfmt sheetId="15" sqref="B59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9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9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9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9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5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59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59" start="0" length="0">
    <dxf>
      <font>
        <sz val="9"/>
        <color indexed="8"/>
        <name val="돋움"/>
        <scheme val="none"/>
      </font>
    </dxf>
  </rfmt>
  <rfmt sheetId="15" sqref="J59" start="0" length="0">
    <dxf>
      <font>
        <b/>
        <sz val="9"/>
        <color indexed="30"/>
        <name val="돋움"/>
        <scheme val="none"/>
      </font>
      <numFmt numFmtId="33" formatCode="_-* #,##0_-;\-* #,##0_-;_-* &quot;-&quot;_-;_-@_-"/>
    </dxf>
  </rfmt>
  <rfmt sheetId="15" sqref="K5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7:XFD117" start="0" length="0">
    <dxf>
      <font>
        <sz val="9"/>
        <color indexed="8"/>
        <name val="돋움"/>
        <scheme val="none"/>
      </font>
    </dxf>
  </rfmt>
  <rfmt sheetId="15" sqref="B60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0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0" start="0" length="0">
    <dxf>
      <font>
        <sz val="9"/>
        <color indexed="60"/>
        <name val="돋움"/>
        <scheme val="none"/>
      </font>
      <numFmt numFmtId="177" formatCode="mm&quot;월&quot;\ dd&quot;일&quot;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0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0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0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0" start="0" length="0">
    <dxf>
      <font>
        <sz val="9"/>
        <color indexed="8"/>
        <name val="돋움"/>
        <scheme val="none"/>
      </font>
    </dxf>
  </rfmt>
  <rfmt sheetId="15" sqref="J60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0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8:XFD118" start="0" length="0">
    <dxf>
      <font>
        <sz val="9"/>
        <color indexed="8"/>
        <name val="돋움"/>
        <scheme val="none"/>
      </font>
    </dxf>
  </rfmt>
  <rfmt sheetId="15" sqref="B61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1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1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1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1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1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1" start="0" length="0">
    <dxf>
      <font>
        <sz val="9"/>
        <color indexed="8"/>
        <name val="돋움"/>
        <scheme val="none"/>
      </font>
    </dxf>
  </rfmt>
  <rfmt sheetId="15" sqref="J61" start="0" length="0">
    <dxf>
      <font>
        <b/>
        <sz val="9"/>
        <color indexed="10"/>
        <name val="돋움"/>
        <scheme val="none"/>
      </font>
      <numFmt numFmtId="33" formatCode="_-* #,##0_-;\-* #,##0_-;_-* &quot;-&quot;_-;_-@_-"/>
    </dxf>
  </rfmt>
  <rfmt sheetId="15" sqref="K61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19:XFD119" start="0" length="0">
    <dxf>
      <font>
        <sz val="9"/>
        <color indexed="8"/>
        <name val="돋움"/>
        <scheme val="none"/>
      </font>
    </dxf>
  </rfmt>
  <rfmt sheetId="15" sqref="B6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2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2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2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2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2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2" start="0" length="0">
    <dxf>
      <font>
        <sz val="9"/>
        <color indexed="8"/>
        <name val="돋움"/>
        <scheme val="none"/>
      </font>
    </dxf>
  </rfmt>
  <rfmt sheetId="15" sqref="J62" start="0" length="0">
    <dxf>
      <font>
        <sz val="9"/>
        <color indexed="8"/>
        <name val="돋움"/>
        <scheme val="none"/>
      </font>
      <numFmt numFmtId="33" formatCode="_-* #,##0_-;\-* #,##0_-;_-* &quot;-&quot;_-;_-@_-"/>
      <fill>
        <patternFill patternType="solid">
          <bgColor indexed="51"/>
        </patternFill>
      </fill>
    </dxf>
  </rfmt>
  <rfmt sheetId="15" sqref="K62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0:XFD120" start="0" length="0">
    <dxf>
      <font>
        <sz val="9"/>
        <color indexed="8"/>
        <name val="돋움"/>
        <scheme val="none"/>
      </font>
    </dxf>
  </rfmt>
  <rfmt sheetId="15" sqref="B6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3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3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3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3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3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3" start="0" length="0">
    <dxf>
      <font>
        <sz val="9"/>
        <color indexed="8"/>
        <name val="돋움"/>
        <scheme val="none"/>
      </font>
    </dxf>
  </rfmt>
  <rfmt sheetId="15" sqref="J63" start="0" length="0">
    <dxf>
      <font>
        <b/>
        <sz val="9"/>
        <color indexed="8"/>
        <name val="돋움"/>
        <scheme val="none"/>
      </font>
      <numFmt numFmtId="33" formatCode="_-* #,##0_-;\-* #,##0_-;_-* &quot;-&quot;_-;_-@_-"/>
    </dxf>
  </rfmt>
  <rfmt sheetId="15" sqref="K63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1:XFD121" start="0" length="0">
    <dxf>
      <font>
        <sz val="9"/>
        <color indexed="8"/>
        <name val="돋움"/>
        <scheme val="none"/>
      </font>
    </dxf>
  </rfmt>
  <rfmt sheetId="15" sqref="B6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4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4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4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4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4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4" start="0" length="0">
    <dxf>
      <font>
        <sz val="9"/>
        <color indexed="8"/>
        <name val="돋움"/>
        <scheme val="none"/>
      </font>
    </dxf>
  </rfmt>
  <rfmt sheetId="15" sqref="J64" start="0" length="0">
    <dxf>
      <font>
        <b/>
        <sz val="9"/>
        <color indexed="10"/>
        <name val="돋움"/>
        <scheme val="none"/>
      </font>
      <numFmt numFmtId="33" formatCode="_-* #,##0_-;\-* #,##0_-;_-* &quot;-&quot;_-;_-@_-"/>
    </dxf>
  </rfmt>
  <rfmt sheetId="15" sqref="K64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2:XFD122" start="0" length="0">
    <dxf>
      <font>
        <sz val="9"/>
        <color indexed="8"/>
        <name val="돋움"/>
        <scheme val="none"/>
      </font>
    </dxf>
  </rfmt>
  <rfmt sheetId="15" sqref="B6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5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5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5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5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5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5" start="0" length="0">
    <dxf>
      <font>
        <sz val="9"/>
        <color indexed="8"/>
        <name val="돋움"/>
        <scheme val="none"/>
      </font>
    </dxf>
  </rfmt>
  <rfmt sheetId="15" sqref="J65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5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3:XFD123" start="0" length="0">
    <dxf>
      <font>
        <sz val="9"/>
        <color indexed="8"/>
        <name val="돋움"/>
        <scheme val="none"/>
      </font>
    </dxf>
  </rfmt>
  <rfmt sheetId="15" sqref="B6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6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6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6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6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6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6" start="0" length="0">
    <dxf>
      <font>
        <sz val="9"/>
        <color indexed="8"/>
        <name val="돋움"/>
        <scheme val="none"/>
      </font>
    </dxf>
  </rfmt>
  <rfmt sheetId="15" sqref="J66" start="0" length="0">
    <dxf>
      <font>
        <b/>
        <sz val="9"/>
        <color indexed="17"/>
        <name val="돋움"/>
        <scheme val="none"/>
      </font>
      <numFmt numFmtId="33" formatCode="_-* #,##0_-;\-* #,##0_-;_-* &quot;-&quot;_-;_-@_-"/>
    </dxf>
  </rfmt>
  <rfmt sheetId="15" sqref="K6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4:XFD124" start="0" length="0">
    <dxf>
      <font>
        <sz val="9"/>
        <color indexed="8"/>
        <name val="돋움"/>
        <scheme val="none"/>
      </font>
    </dxf>
  </rfmt>
  <rfmt sheetId="15" sqref="B67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67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67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67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67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G67" start="0" length="0">
    <dxf>
      <font>
        <b/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</border>
    </dxf>
  </rfmt>
  <rfmt sheetId="15" sqref="H67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I67" start="0" length="0">
    <dxf>
      <font>
        <sz val="9"/>
        <color indexed="8"/>
        <name val="돋움"/>
        <scheme val="none"/>
      </font>
    </dxf>
  </rfmt>
  <rfmt sheetId="15" sqref="J67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7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5:XFD125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b/>
        <sz val="9"/>
        <color indexed="30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6:XFD126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7:XFD127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8:XFD128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29:XFD129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0:XFD130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1:XFD131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2:XFD132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3:XFD133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4:XFD134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5:XFD135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6:XFD136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7:XFD137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8:XFD138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26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G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39:XFD139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45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68" start="0" length="0">
    <dxf>
      <font>
        <sz val="9"/>
        <color indexed="60"/>
        <name val="돋움"/>
        <scheme val="none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cc rId="2219" sId="15" odxf="1" dxf="1">
    <nc r="G140">
      <f>G139-F140+E140</f>
    </nc>
    <odxf>
      <font>
        <b val="0"/>
        <sz val="11"/>
        <color indexed="8"/>
        <name val="돋움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</border>
    </odxf>
    <ndxf>
      <font>
        <b/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</border>
    </ndxf>
  </rcc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0:XFD140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60"/>
        <name val="돋움"/>
        <scheme val="none"/>
      </font>
      <alignment horizontal="center" vertical="top" readingOrder="0"/>
      <border outline="0">
        <left style="medium">
          <color indexed="64"/>
        </left>
        <right style="hair">
          <color indexed="64"/>
        </right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alignment horizontal="center" vertical="top" readingOrder="0"/>
      <border outline="0">
        <left style="hair">
          <color indexed="64"/>
        </left>
      </border>
    </dxf>
  </rfmt>
  <rfmt sheetId="15" sqref="D68" start="0" length="0">
    <dxf>
      <font>
        <sz val="9"/>
        <color indexed="60"/>
        <name val="돋움"/>
        <scheme val="none"/>
      </font>
      <border outline="0">
        <left style="hair">
          <color indexed="64"/>
        </left>
        <right style="hair">
          <color indexed="64"/>
        </right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border outline="0">
        <left style="hair">
          <color indexed="64"/>
        </left>
        <right style="hair">
          <color indexed="64"/>
        </right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border outline="0">
        <left style="hair">
          <color indexed="64"/>
        </left>
        <right style="hair">
          <color indexed="64"/>
        </right>
      </border>
    </dxf>
  </rfmt>
  <rfmt sheetId="15" sqref="G68" start="0" length="0">
    <dxf>
      <font>
        <b/>
        <sz val="9"/>
        <color indexed="60"/>
        <name val="돋움"/>
        <scheme val="none"/>
      </font>
      <numFmt numFmtId="3" formatCode="#,##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medium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border outline="0">
        <left style="hair">
          <color indexed="64"/>
        </left>
        <right style="medium">
          <color indexed="64"/>
        </right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1:XFD141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10"/>
        <name val="돋움"/>
        <scheme val="none"/>
      </font>
      <fill>
        <patternFill patternType="solid">
          <bgColor indexed="31"/>
        </patternFill>
      </fill>
      <alignment horizontal="left" vertical="top" readingOrder="0"/>
      <border outline="0">
        <left style="medium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60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top style="medium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10"/>
        <name val="돋움"/>
        <scheme val="none"/>
      </font>
      <fill>
        <patternFill patternType="solid">
          <bgColor indexed="31"/>
        </patternFill>
      </fill>
      <alignment horizontal="left" vertical="top" readingOrder="0"/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fmt sheetId="15" sqref="G68" start="0" length="0">
    <dxf>
      <font>
        <b/>
        <sz val="9"/>
        <color indexed="62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68" start="0" length="0">
    <dxf>
      <font>
        <sz val="9"/>
        <color indexed="6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2:XFD142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3:XFD143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4:XFD144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5:XFD145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6:XFD146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7:XFD147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alignment horizontal="center" vertical="top" readingOrder="0"/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fill>
        <patternFill patternType="solid">
          <bgColor indexed="31"/>
        </patternFill>
      </fill>
      <alignment horizontal="center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68" start="0" length="0">
    <dxf>
      <font>
        <sz val="9"/>
        <color indexed="8"/>
        <name val="돋움"/>
        <scheme val="none"/>
      </font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68" start="0" length="0">
    <dxf>
      <font>
        <sz val="9"/>
        <color indexed="3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68" start="0" length="0">
    <dxf>
      <font>
        <sz val="9"/>
        <color indexed="10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G68" start="0" length="0">
    <dxf>
      <font>
        <sz val="9"/>
        <color indexed="17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H68" start="0" length="0">
    <dxf>
      <font>
        <sz val="9"/>
        <color indexed="8"/>
        <name val="돋움"/>
        <scheme val="none"/>
      </font>
      <numFmt numFmtId="3" formatCode="#,##0"/>
      <fill>
        <patternFill patternType="solid">
          <bgColor indexed="31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8:XFD148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68" start="0" length="0">
    <dxf>
      <font>
        <sz val="9"/>
        <color indexed="8"/>
        <name val="돋움"/>
        <scheme val="none"/>
      </font>
    </dxf>
  </rfmt>
  <rfmt sheetId="15" sqref="E68" start="0" length="0">
    <dxf>
      <font>
        <sz val="9"/>
        <color indexed="30"/>
        <name val="돋움"/>
        <scheme val="none"/>
      </font>
      <numFmt numFmtId="3" formatCode="#,##0"/>
    </dxf>
  </rfmt>
  <rfmt sheetId="15" sqref="F68" start="0" length="0">
    <dxf>
      <font>
        <sz val="9"/>
        <color indexed="10"/>
        <name val="돋움"/>
        <scheme val="none"/>
      </font>
      <numFmt numFmtId="3" formatCode="#,##0"/>
    </dxf>
  </rfmt>
  <rfmt sheetId="15" sqref="G68" start="0" length="0">
    <dxf>
      <font>
        <sz val="9"/>
        <color indexed="17"/>
        <name val="돋움"/>
        <scheme val="none"/>
      </font>
      <numFmt numFmtId="3" formatCode="#,##0"/>
    </dxf>
  </rfmt>
  <rfmt sheetId="15" sqref="H68" start="0" length="0">
    <dxf>
      <font>
        <sz val="9"/>
        <color indexed="8"/>
        <name val="돋움"/>
        <scheme val="none"/>
      </font>
      <numFmt numFmtId="3" formatCode="#,##0"/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49:XFD149" start="0" length="0">
    <dxf>
      <font>
        <sz val="9"/>
        <color indexed="8"/>
        <name val="돋움"/>
        <scheme val="none"/>
      </font>
    </dxf>
  </rfmt>
  <rfmt sheetId="15" sqref="B68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68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68" start="0" length="0">
    <dxf>
      <font>
        <sz val="9"/>
        <color indexed="8"/>
        <name val="돋움"/>
        <scheme val="none"/>
      </font>
    </dxf>
  </rfmt>
  <rfmt sheetId="15" sqref="E68" start="0" length="0">
    <dxf>
      <font>
        <sz val="9"/>
        <color indexed="30"/>
        <name val="돋움"/>
        <scheme val="none"/>
      </font>
      <numFmt numFmtId="3" formatCode="#,##0"/>
    </dxf>
  </rfmt>
  <rfmt sheetId="15" sqref="F68" start="0" length="0">
    <dxf>
      <font>
        <sz val="9"/>
        <color indexed="10"/>
        <name val="돋움"/>
        <scheme val="none"/>
      </font>
      <numFmt numFmtId="3" formatCode="#,##0"/>
    </dxf>
  </rfmt>
  <rfmt sheetId="15" sqref="G68" start="0" length="0">
    <dxf>
      <font>
        <sz val="9"/>
        <color indexed="17"/>
        <name val="돋움"/>
        <scheme val="none"/>
      </font>
      <numFmt numFmtId="3" formatCode="#,##0"/>
    </dxf>
  </rfmt>
  <rfmt sheetId="15" sqref="H68" start="0" length="0">
    <dxf>
      <font>
        <sz val="9"/>
        <color indexed="8"/>
        <name val="돋움"/>
        <scheme val="none"/>
      </font>
      <numFmt numFmtId="3" formatCode="#,##0"/>
    </dxf>
  </rfmt>
  <rfmt sheetId="15" sqref="I68" start="0" length="0">
    <dxf>
      <font>
        <sz val="9"/>
        <color indexed="8"/>
        <name val="돋움"/>
        <scheme val="none"/>
      </font>
    </dxf>
  </rfmt>
  <rfmt sheetId="15" sqref="J68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8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50:XFD150" start="0" length="0">
    <dxf>
      <font>
        <sz val="9"/>
        <color indexed="8"/>
        <name val="돋움"/>
        <scheme val="none"/>
      </font>
    </dxf>
  </rfmt>
  <rfmt sheetId="15" sqref="B69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69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69" start="0" length="0">
    <dxf>
      <font>
        <sz val="9"/>
        <color indexed="8"/>
        <name val="돋움"/>
        <scheme val="none"/>
      </font>
    </dxf>
  </rfmt>
  <rfmt sheetId="15" sqref="E69" start="0" length="0">
    <dxf>
      <font>
        <sz val="9"/>
        <color indexed="30"/>
        <name val="돋움"/>
        <scheme val="none"/>
      </font>
      <numFmt numFmtId="3" formatCode="#,##0"/>
    </dxf>
  </rfmt>
  <rfmt sheetId="15" sqref="F69" start="0" length="0">
    <dxf>
      <font>
        <sz val="9"/>
        <color indexed="10"/>
        <name val="돋움"/>
        <scheme val="none"/>
      </font>
      <numFmt numFmtId="3" formatCode="#,##0"/>
    </dxf>
  </rfmt>
  <rfmt sheetId="15" sqref="G69" start="0" length="0">
    <dxf>
      <font>
        <sz val="9"/>
        <color indexed="17"/>
        <name val="돋움"/>
        <scheme val="none"/>
      </font>
      <numFmt numFmtId="3" formatCode="#,##0"/>
    </dxf>
  </rfmt>
  <rfmt sheetId="15" sqref="H69" start="0" length="0">
    <dxf>
      <font>
        <sz val="9"/>
        <color indexed="8"/>
        <name val="돋움"/>
        <scheme val="none"/>
      </font>
      <numFmt numFmtId="3" formatCode="#,##0"/>
    </dxf>
  </rfmt>
  <rfmt sheetId="15" sqref="I69" start="0" length="0">
    <dxf>
      <font>
        <sz val="9"/>
        <color indexed="8"/>
        <name val="돋움"/>
        <scheme val="none"/>
      </font>
    </dxf>
  </rfmt>
  <rfmt sheetId="15" sqref="J69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69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A151:XFD151" start="0" length="0">
    <dxf>
      <font>
        <sz val="9"/>
        <color indexed="8"/>
        <name val="돋움"/>
        <scheme val="none"/>
      </font>
    </dxf>
  </rfmt>
  <rfmt sheetId="15" sqref="A1:A1048576" start="0" length="0">
    <dxf>
      <font>
        <sz val="9"/>
        <color indexed="8"/>
        <name val="돋움"/>
        <scheme val="none"/>
      </font>
    </dxf>
  </rfmt>
  <rfmt sheetId="15" sqref="B1:B1048576" start="0" length="0">
    <dxf>
      <font>
        <sz val="9"/>
        <color indexed="8"/>
        <name val="돋움"/>
        <scheme val="none"/>
      </font>
      <alignment horizontal="center" vertical="top" readingOrder="0"/>
    </dxf>
  </rfmt>
  <rfmt sheetId="15" sqref="C1:C1048576" start="0" length="0">
    <dxf>
      <font>
        <b/>
        <sz val="9"/>
        <color indexed="8"/>
        <name val="돋움"/>
        <scheme val="none"/>
      </font>
      <numFmt numFmtId="176" formatCode="m&quot;월&quot;\ d&quot;일&quot;;@"/>
      <alignment horizontal="center" vertical="top" readingOrder="0"/>
    </dxf>
  </rfmt>
  <rfmt sheetId="15" sqref="D1:D1048576" start="0" length="0">
    <dxf>
      <font>
        <sz val="9"/>
        <color indexed="8"/>
        <name val="돋움"/>
        <scheme val="none"/>
      </font>
    </dxf>
  </rfmt>
  <rfmt sheetId="15" sqref="E1:E1048576" start="0" length="0">
    <dxf>
      <font>
        <sz val="9"/>
        <color indexed="30"/>
        <name val="돋움"/>
        <scheme val="none"/>
      </font>
      <numFmt numFmtId="3" formatCode="#,##0"/>
    </dxf>
  </rfmt>
  <rfmt sheetId="15" sqref="F1:F1048576" start="0" length="0">
    <dxf>
      <font>
        <sz val="9"/>
        <color indexed="10"/>
        <name val="돋움"/>
        <scheme val="none"/>
      </font>
      <numFmt numFmtId="3" formatCode="#,##0"/>
    </dxf>
  </rfmt>
  <rfmt sheetId="15" sqref="G1:G1048576" start="0" length="0">
    <dxf>
      <font>
        <sz val="9"/>
        <color indexed="17"/>
        <name val="돋움"/>
        <scheme val="none"/>
      </font>
      <numFmt numFmtId="3" formatCode="#,##0"/>
    </dxf>
  </rfmt>
  <rfmt sheetId="15" sqref="H1:H1048576" start="0" length="0">
    <dxf>
      <font>
        <sz val="9"/>
        <color indexed="8"/>
        <name val="돋움"/>
        <scheme val="none"/>
      </font>
      <numFmt numFmtId="3" formatCode="#,##0"/>
    </dxf>
  </rfmt>
  <rfmt sheetId="15" sqref="I1:I1048576" start="0" length="0">
    <dxf>
      <font>
        <sz val="9"/>
        <color indexed="8"/>
        <name val="돋움"/>
        <scheme val="none"/>
      </font>
    </dxf>
  </rfmt>
  <rfmt sheetId="15" sqref="J1:J1048576" start="0" length="0">
    <dxf>
      <font>
        <sz val="9"/>
        <color indexed="8"/>
        <name val="돋움"/>
        <scheme val="none"/>
      </font>
      <numFmt numFmtId="33" formatCode="_-* #,##0_-;\-* #,##0_-;_-* &quot;-&quot;_-;_-@_-"/>
    </dxf>
  </rfmt>
  <rfmt sheetId="15" sqref="K1:K1048576" start="0" length="0">
    <dxf>
      <font>
        <sz val="9"/>
        <color indexed="8"/>
        <name val="돋움"/>
        <scheme val="none"/>
      </font>
      <alignment horizontal="left" vertical="top" readingOrder="0"/>
    </dxf>
  </rfmt>
  <rfmt sheetId="15" sqref="L1:L1048576" start="0" length="0">
    <dxf>
      <font>
        <sz val="9"/>
        <color indexed="8"/>
        <name val="돋움"/>
        <scheme val="none"/>
      </font>
    </dxf>
  </rfmt>
  <rcc rId="2220" sId="2">
    <nc r="J131">
      <f>14150000-1770000-90000</f>
    </nc>
  </rcc>
  <rrc rId="2221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1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 numFmtId="19">
      <nc r="C3">
        <v>1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D3" t="inlineStr">
        <is>
          <t>2009년 전월이월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b/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F3" start="0" length="0">
      <dxf>
        <font>
          <b/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cc rId="0" sId="15" dxf="1" numFmtId="4">
      <nc r="G3">
        <v>11510513</v>
      </nc>
      <ndxf>
        <font>
          <b/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font>
          <b/>
          <sz val="9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bottom style="hair">
            <color indexed="64"/>
          </bottom>
        </border>
      </dxf>
    </rfmt>
    <rcc rId="0" sId="15" dxf="1" numFmtId="34">
      <nc r="J3">
        <v>133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3061653</v>
      </nc>
      <ndxf>
        <numFmt numFmtId="33" formatCode="_-* #,##0_-;\-* #,##0_-;_-* &quot;-&quot;_-;_-@_-"/>
        <alignment horizontal="left" vertical="top" readingOrder="0"/>
      </ndxf>
    </rcc>
  </rrc>
  <rrc rId="2222" sId="15" ref="A3:XFD3" action="deleteRow">
    <undo index="0" exp="area" dr="K2:K3" r="K4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r>
            <t xml:space="preserve">10/9 부국제 - 타올값 잘못 준 금액 </t>
          </r>
          <r>
            <rPr>
              <sz val="9"/>
              <color indexed="30"/>
              <rFont val="돋움"/>
              <family val="3"/>
              <charset val="129"/>
            </rPr>
            <t>기부금으로</t>
          </r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45000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540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2487148</v>
      </nc>
      <ndxf>
        <numFmt numFmtId="33" formatCode="_-* #,##0_-;\-* #,##0_-;_-* &quot;-&quot;_-;_-@_-"/>
        <alignment horizontal="left" vertical="top" readingOrder="0"/>
      </ndxf>
    </rcc>
  </rrc>
  <rrc rId="2223" sId="15" ref="A3:XFD3" action="deleteRow">
    <undo index="0" exp="ref" v="1" dr="K3" r="K4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2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40184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quotePrefix="1">
      <nc r="D3" t="inlineStr">
        <is>
          <t>아이리스'제작발표회 종이백 환불금액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200000</v>
      </nc>
      <n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cc rId="0" sId="15" dxf="1">
      <nc r="K3">
        <f>SUM(K2:K2)</f>
      </nc>
      <ndxf>
        <font>
          <sz val="9"/>
          <color indexed="17"/>
        </font>
        <numFmt numFmtId="33" formatCode="_-* #,##0_-;\-* #,##0_-;_-* &quot;-&quot;_-;_-@_-"/>
        <alignment horizontal="left" vertical="top" readingOrder="0"/>
      </ndxf>
    </rcc>
  </rrc>
  <rrc rId="2224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3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40186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연하장 우편료 - 홍콩,싱카폴,일본(아브로드)</t>
        </is>
      </nc>
      <ndxf>
        <font>
          <sz val="9"/>
          <color indexed="60"/>
          <name val="돋움,굴림"/>
          <scheme val="none"/>
        </font>
        <fill>
          <patternFill patternType="solid">
            <bgColor indexed="26"/>
          </patternFill>
        </fill>
        <alignment horizontal="left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85950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H3" t="inlineStr">
        <is>
          <t>김한아</t>
        </is>
      </nc>
      <n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J3" start="0" length="0">
      <dxf>
        <numFmt numFmtId="33" formatCode="_-* #,##0_-;\-* #,##0_-;_-* &quot;-&quot;_-;_-@_-"/>
        <alignment horizontal="right" vertical="top" readingOrder="0"/>
      </dxf>
    </rfmt>
    <rcc rId="0" sId="15" dxf="1">
      <nc r="K3">
        <f>#REF!-G10</f>
      </nc>
      <ndxf>
        <font>
          <sz val="9"/>
          <color indexed="40"/>
        </font>
        <numFmt numFmtId="33" formatCode="_-* #,##0_-;\-* #,##0_-;_-* &quot;-&quot;_-;_-@_-"/>
        <alignment horizontal="left" vertical="top" readingOrder="0"/>
      </ndxf>
    </rcc>
  </rrc>
  <rrc rId="2225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4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40195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LBH 한정판카드 - mariko kawaguchi외(22개)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550000</v>
      </nc>
      <n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&gt;&gt; 1월정모 유니세프 카드</t>
        </is>
      </nc>
      <ndxf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26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루버스 정모 잔금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86000</v>
      </nc>
      <n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 xml:space="preserve">     받아간 명단</t>
        </is>
      </nc>
      <ndxf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27" sId="15" ref="A3:XFD3" action="deleteRow">
    <undo index="0" exp="area" dr="K3:K10" r="K11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루버스 정모 - 문구류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1600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 xml:space="preserve">mariko kawaguchi </t>
        </is>
      </nc>
      <ndxf>
        <numFmt numFmtId="33" formatCode="_-* #,##0_-;\-* #,##0_-;_-* &quot;-&quot;_-;_-@_-"/>
      </ndxf>
    </rcc>
    <rcc rId="0" sId="15" dxf="1">
      <nc r="K3">
        <v>1</v>
      </nc>
      <ndxf>
        <alignment horizontal="left" vertical="top" readingOrder="0"/>
      </ndxf>
    </rcc>
  </rrc>
  <rrc rId="2228" sId="15" ref="A3:XFD3" action="deleteRow">
    <undo index="0" exp="area" dr="K3:K9" r="K10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5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40196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쿠션&amp;토이 - 9기 기념품잔금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="1" sqref="E3" start="0" length="0">
      <dxf>
        <font>
          <sz val="9"/>
          <color indexed="30"/>
          <name val="돋움,굴림"/>
          <scheme val="none"/>
        </font>
        <numFmt numFmtId="3" formatCode="#,##0"/>
        <fill>
          <patternFill patternType="solid">
            <bgColor indexed="26"/>
          </patternFill>
        </fill>
        <alignment horizontal="right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514500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 xml:space="preserve">masako hongo 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29" sId="15" ref="A3:XFD3" action="deleteRow">
    <undo index="0" exp="area" dr="K3:K8" r="K9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6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40207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1월 서버비(후이즈)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214500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yuko hamamoto 외</t>
        </is>
      </nc>
      <ndxf>
        <numFmt numFmtId="33" formatCode="_-* #,##0_-;\-* #,##0_-;_-* &quot;-&quot;_-;_-@_-"/>
      </ndxf>
    </rcc>
    <rcc rId="0" sId="15" dxf="1">
      <nc r="K3">
        <v>8</v>
      </nc>
      <ndxf>
        <alignment horizontal="left" vertical="top" readingOrder="0"/>
      </ndxf>
    </rcc>
  </rrc>
  <rrc rId="2230" sId="15" ref="A3:XFD3" action="deleteRow">
    <undo index="0" exp="area" dr="K3:K7" r="K8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2월 서버비(후이즈)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214500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kojima akiko 외</t>
        </is>
      </nc>
      <ndxf>
        <numFmt numFmtId="33" formatCode="_-* #,##0_-;\-* #,##0_-;_-* &quot;-&quot;_-;_-@_-"/>
      </ndxf>
    </rcc>
    <rcc rId="0" sId="15" dxf="1">
      <nc r="K3">
        <v>4</v>
      </nc>
      <ndxf>
        <alignment horizontal="left" vertical="top" readingOrder="0"/>
      </ndxf>
    </rcc>
  </rrc>
  <rrc rId="2231" sId="15" ref="A3:XFD3" action="deleteRow">
    <undo index="0" exp="area" dr="K3:K6" r="K7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ill>
          <patternFill patternType="solid">
            <bgColor indexed="45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</font>
        <numFmt numFmtId="176" formatCode="m&quot;월&quot;\ d&quot;일&quot;;@"/>
        <fill>
          <patternFill patternType="solid">
            <bgColor indexed="45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3" start="0" length="0">
      <dxf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G3">
        <v>11270463</v>
      </nc>
      <ndxf>
        <font>
          <b/>
          <sz val="9"/>
          <color indexed="16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 xml:space="preserve">atsuko kinoshita 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32" sId="15" ref="A3:XFD3" action="deleteRow">
    <undo index="0" exp="area" dr="K3:K5" r="K6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1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40210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2월 추가가입 한국회원 (성인14명)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350000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유정란(혼고언니)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33" sId="15" ref="A3:XFD3" action="deleteRow">
    <undo index="0" exp="area" dr="K3:K4" r="K5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 xml:space="preserve">                              - 회비 부족하게 입금(1명)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20005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ishiwata teruyo</t>
        </is>
      </nc>
      <ndxf>
        <numFmt numFmtId="33" formatCode="_-* #,##0_-;\-* #,##0_-;_-* &quot;-&quot;_-;_-@_-"/>
      </ndxf>
    </rcc>
    <rcc rId="0" sId="15" dxf="1">
      <nc r="K3">
        <v>1</v>
      </nc>
      <ndxf>
        <alignment horizontal="left" vertical="top" readingOrder="0"/>
      </ndxf>
    </rcc>
  </rrc>
  <rrc rId="2234" sId="15" ref="A3:XFD3" action="deleteRow">
    <undo index="0" exp="area" dr="K3" r="K4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2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 xml:space="preserve">                              - (학생 2명)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30000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AKIKO MASHIMO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35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3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40212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9기 기념품 일본통관 자료-주문확인서 출력,스킨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>
        <f>22*25000</f>
      </nc>
      <ndxf>
        <font>
          <b/>
          <sz val="9"/>
          <color indexed="40"/>
        </font>
        <numFmt numFmtId="33" formatCode="_-* #,##0_-;\-* #,##0_-;_-* &quot;-&quot;_-;_-@_-"/>
      </ndxf>
    </rcc>
    <rcc rId="0" sId="15" dxf="1">
      <nc r="K3">
        <f>SUM(#REF!)</f>
      </nc>
      <ndxf>
        <font>
          <b/>
          <sz val="9"/>
          <color indexed="40"/>
        </font>
        <alignment horizontal="left" vertical="top" readingOrder="0"/>
      </ndxf>
    </rcc>
  </rrc>
  <rrc rId="2236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4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40225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9기 기념품 일본통관료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2906087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font>
          <b/>
          <sz val="9"/>
          <color indexed="40"/>
        </font>
        <numFmt numFmtId="33" formatCode="_-* #,##0_-;\-* #,##0_-;_-* &quot;-&quot;_-;_-@_-"/>
      </dxf>
    </rfmt>
    <rfmt sheetId="15" sqref="K3" start="0" length="0">
      <dxf>
        <font>
          <b/>
          <sz val="9"/>
          <color indexed="40"/>
        </font>
        <alignment horizontal="left" vertical="top" readingOrder="0"/>
      </dxf>
    </rfmt>
  </rrc>
  <rrc rId="2237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5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40226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2월 추가가입 일본회원 (성인5명)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126710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&gt;&gt; 2월정모 유니세프 카드</t>
        </is>
      </nc>
      <ndxf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38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5월 연합MT 펜션완불 - 35,120평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1250000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Kyoko Shinbori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39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우체국→우리은행 이체 수수료(4,300,000)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400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40" sId="15" ref="A3:XFD3" action="deleteRow">
    <undo index="0" exp="area" dr="K3:K5" r="K6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6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40230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루버스 정모 식대 부족분 보조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17700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우체국</t>
        </is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202400</v>
      </nc>
      <ndxf>
        <numFmt numFmtId="33" formatCode="_-* #,##0_-;\-* #,##0_-;_-* &quot;-&quot;_-;_-@_-"/>
        <alignment horizontal="left" vertical="top" readingOrder="0"/>
      </ndxf>
    </rcc>
  </rrc>
  <rrc rId="2241" sId="15" ref="A3:XFD3" action="deleteRow">
    <undo index="0" exp="area" dr="K3:K4" r="K5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LBH 한정판카드 - kyoko shinbori외(4개)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100000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133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4463871</v>
      </nc>
      <ndxf>
        <numFmt numFmtId="33" formatCode="_-* #,##0_-;\-* #,##0_-;_-* &quot;-&quot;_-;_-@_-"/>
        <alignment horizontal="left" vertical="top" readingOrder="0"/>
      </ndxf>
    </rcc>
  </rrc>
  <rrc rId="2242" sId="15" ref="A3:XFD3" action="deleteRow">
    <undo index="1" exp="ref" v="1" dr="G3" r="K5" sId="15"/>
    <undo index="0" exp="area" dr="K3" r="K4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ill>
          <patternFill patternType="solid">
            <bgColor indexed="45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</font>
        <numFmt numFmtId="176" formatCode="m&quot;월&quot;\ d&quot;일&quot;;@"/>
        <fill>
          <patternFill patternType="solid">
            <bgColor indexed="45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^ 한정판카드값이 아닌 기부금인지 확인하고 수정할것!</t>
        </is>
      </nc>
      <ndxf>
        <font>
          <sz val="9"/>
          <color indexed="10"/>
        </font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G3">
        <v>7720991</v>
      </nc>
      <ndxf>
        <font>
          <b/>
          <sz val="9"/>
          <color indexed="16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540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2487148</v>
      </nc>
      <ndxf>
        <numFmt numFmtId="33" formatCode="_-* #,##0_-;\-* #,##0_-;_-* &quot;-&quot;_-;_-@_-"/>
        <alignment horizontal="left" vertical="top" readingOrder="0"/>
      </ndxf>
    </rcc>
  </rrc>
  <rrc rId="2243" sId="15" ref="A3:XFD3" action="deleteRow">
    <undo index="0" exp="ref" v="1" dr="K3" r="K4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1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40240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영화'인플루언스' - 꽃다발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  <alignment horizontal="right" vertical="top" readingOrder="0"/>
      </dxf>
    </rfmt>
    <rcc rId="0" sId="15" dxf="1">
      <nc r="K3">
        <f>SUM(#REF!)</f>
      </nc>
      <ndxf>
        <font>
          <sz val="9"/>
          <color indexed="17"/>
        </font>
        <numFmt numFmtId="33" formatCode="_-* #,##0_-;\-* #,##0_-;_-* &quot;-&quot;_-;_-@_-"/>
        <alignment horizontal="left" vertical="top" readingOrder="0"/>
      </ndxf>
    </rcc>
  </rrc>
  <rrc rId="2244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 xml:space="preserve">                        - 초콜릿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30000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  <alignment horizontal="right" vertical="top" readingOrder="0"/>
      </dxf>
    </rfmt>
    <rcc rId="0" sId="15" dxf="1">
      <nc r="K3">
        <f>#REF!-#REF!</f>
      </nc>
      <ndxf>
        <font>
          <sz val="9"/>
          <color indexed="40"/>
        </font>
        <numFmt numFmtId="33" formatCode="_-* #,##0_-;\-* #,##0_-;_-* &quot;-&quot;_-;_-@_-"/>
        <alignment horizontal="left" vertical="top" readingOrder="0"/>
      </ndxf>
    </rcc>
  </rrc>
  <rrc rId="2245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우체국 결산이자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1890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46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19">
      <nc r="C3">
        <v>40242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LBH 한정판카드 - Kurashima Miyoko외(6개)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175000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H3" t="inlineStr">
        <is>
          <t>김한아입금</t>
        </is>
      </nc>
      <n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J3" start="0" length="0">
      <dxf>
        <numFmt numFmtId="33" formatCode="_-* #,##0_-;\-* #,##0_-;_-* &quot;-&quot;_-;_-@_-"/>
      </dxf>
    </rfmt>
    <rfmt sheetId="15" sqref="K3" start="0" length="0">
      <dxf>
        <numFmt numFmtId="3" formatCode="#,##0"/>
        <alignment horizontal="left" vertical="top" readingOrder="0"/>
      </dxf>
    </rfmt>
  </rrc>
  <rrc rId="2247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7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40243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배송비 - 홍콩EMS(기념품)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357670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H3" t="inlineStr">
        <is>
          <t>김한아</t>
        </is>
      </nc>
      <n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J3" t="inlineStr">
        <is>
          <t>유니세프카드</t>
        </is>
      </nc>
      <ndxf>
        <font>
          <b/>
          <sz val="9"/>
          <color indexed="10"/>
        </font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48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2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40245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3월 서버비(후이즈)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214500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49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3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40246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재상영 선물 - DVD(놈놈놈,달콤한 인생)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67500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50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LBH 한정판카드 - 마키타 노부에 외(6개)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175000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51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4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40252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퀵비 - 재상영 선물 DVD(놈놈놈,달콤한 인생)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52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5월 연합MT차량 - 선금이체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200000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&gt;&gt;남은유니세프카드 다 찾아감</t>
        </is>
      </nc>
      <ndxf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53" sId="15" ref="A3:XFD3" action="deleteRow">
    <undo index="0" exp="area" dr="K3:K7" r="K8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5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40257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예금이자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814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마키타노부에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54" sId="15" ref="A3:XFD3" action="deleteRow">
    <undo index="0" exp="area" dr="K3:K6" r="K7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예금이자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">
        <v>508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55" sId="15" ref="A3:XFD3" action="deleteRow">
    <undo index="0" exp="area" dr="K3:K5" r="K6" sId="15"/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6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40260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루버스 정모 식대 부족분 보조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122900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사토마리코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56" sId="15" ref="A3:XFD3" action="deleteRow">
    <undo index="0" exp="area" dr="K3:K4" r="K5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배송비 - 쿠션&amp;토이→아브로드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92820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카메다메구미</t>
        </is>
      </nc>
      <ndxf>
        <numFmt numFmtId="33" formatCode="_-* #,##0_-;\-* #,##0_-;_-* &quot;-&quot;_-;_-@_-"/>
      </ndxf>
    </rcc>
    <rcc rId="0" sId="15" dxf="1">
      <nc r="K3">
        <v>2</v>
      </nc>
      <ndxf>
        <alignment horizontal="left" vertical="top" readingOrder="0"/>
      </ndxf>
    </rcc>
  </rrc>
  <rrc rId="2257" sId="15" ref="A3:XFD3" action="deleteRow">
    <undo index="0" exp="area" dr="K3" r="K4" sId="15"/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화물운송비 - 기념품 공항으로 운반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60000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#REF!+E3-F3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코니시유코</t>
        </is>
      </nc>
      <ndxf>
        <numFmt numFmtId="33" formatCode="_-* #,##0_-;\-* #,##0_-;_-* &quot;-&quot;_-;_-@_-"/>
      </ndxf>
    </rcc>
    <rcc rId="0" sId="15" dxf="1">
      <nc r="K3">
        <v>1</v>
      </nc>
      <ndxf>
        <alignment horizontal="left" vertical="top" readingOrder="0"/>
      </ndxf>
    </rcc>
  </rrc>
  <rrc rId="2258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창고료 - 기념품 보관(2달)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200000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175000</v>
      </nc>
      <ndxf>
        <numFmt numFmtId="33" formatCode="_-* #,##0_-;\-* #,##0_-;_-* &quot;-&quot;_-;_-@_-"/>
      </ndxf>
    </rcc>
    <rcc rId="0" sId="15" dxf="1">
      <nc r="K3">
        <f>SUM(#REF!)</f>
      </nc>
      <ndxf>
        <font>
          <b/>
          <sz val="9"/>
        </font>
        <alignment horizontal="left" vertical="top" readingOrder="0"/>
      </ndxf>
    </rcc>
  </rrc>
  <rrc rId="2259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quotePrefix="1">
      <nc r="D3" t="inlineStr">
        <is>
          <t>악마를 보았다' 단체T 제작 - 선금이체(총210만원)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1050000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&gt;&gt;김한아꺼</t>
        </is>
      </nc>
      <ndxf>
        <font>
          <b/>
          <sz val="9"/>
          <color indexed="10"/>
        </font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60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8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40263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운영진 회의 식대(백상예술대상)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12000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유니세프카드</t>
        </is>
      </nc>
      <ndxf>
        <font>
          <b/>
          <sz val="9"/>
          <color indexed="10"/>
        </font>
        <numFmt numFmtId="33" formatCode="_-* #,##0_-;\-* #,##0_-;_-* &quot;-&quot;_-;_-@_-"/>
      </ndxf>
    </rcc>
    <rfmt sheetId="15" sqref="K3" start="0" length="0">
      <dxf>
        <alignment horizontal="left" vertical="top" readingOrder="0"/>
      </dxf>
    </rfmt>
  </rrc>
  <rrc rId="2261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9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40267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백상예술대상 - 꽃다발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" start="0" length="0">
      <dxf>
        <numFmt numFmtId="33" formatCode="_-* #,##0_-;\-* #,##0_-;_-* &quot;-&quot;_-;_-@_-"/>
      </dxf>
    </rfmt>
    <rfmt sheetId="15" sqref="K3" start="0" length="0">
      <dxf>
        <alignment horizontal="left" vertical="top" readingOrder="0"/>
      </dxf>
    </rfmt>
  </rrc>
  <rrc rId="2262" sId="15" ref="A3:XFD3" action="deleteRow">
    <undo index="0" exp="ref" v="1" dr="G3" r="G4" sId="15"/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 xml:space="preserve">                   - 현수막제작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20000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" t="inlineStr">
        <is>
          <t>우체국</t>
        </is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204290</v>
      </nc>
      <ndxf>
        <numFmt numFmtId="33" formatCode="_-* #,##0_-;\-* #,##0_-;_-* &quot;-&quot;_-;_-@_-"/>
        <alignment horizontal="left" vertical="top" readingOrder="0"/>
      </ndxf>
    </rcc>
  </rrc>
  <rrc rId="2263" sId="15" ref="A3:XFD3" action="deleteRow">
    <undo index="0" exp="ref" v="1" dr="G3" r="G4" sId="15"/>
    <rfmt sheetId="15" xfDxf="1" sqref="A3:XFD3" start="0" length="0">
      <dxf>
        <font>
          <sz val="9"/>
        </font>
      </dxf>
    </rfmt>
    <rcc rId="0" sId="15" dxf="1">
      <nc r="B3">
        <v>10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">
        <v>40268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" t="inlineStr">
        <is>
          <t>퀵비 - '악마를보았다' 단체T(광주→명동)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38000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133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1615045</v>
      </nc>
      <ndxf>
        <numFmt numFmtId="33" formatCode="_-* #,##0_-;\-* #,##0_-;_-* &quot;-&quot;_-;_-@_-"/>
        <alignment horizontal="left" vertical="top" readingOrder="0"/>
      </ndxf>
    </rcc>
  </rrc>
  <rrc rId="2264" sId="15" ref="A3:XFD3" action="deleteRow">
    <rfmt sheetId="15" xfDxf="1" sqref="A3:XFD3" start="0" length="0">
      <dxf>
        <font>
          <sz val="9"/>
        </font>
      </dxf>
    </rfmt>
    <rfmt sheetId="15" sqref="B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" t="inlineStr">
        <is>
          <t>화물운송비 - '악마를보았다'단체T(명동→양평)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">
        <v>55000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">
        <f>#REF!-F3+E3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34">
      <nc r="J3">
        <v>540</v>
      </nc>
      <ndxf>
        <numFmt numFmtId="33" formatCode="_-* #,##0_-;\-* #,##0_-;_-* &quot;-&quot;_-;_-@_-"/>
        <alignment horizontal="right" vertical="top" readingOrder="0"/>
      </ndxf>
    </rcc>
    <rcc rId="0" sId="15" dxf="1" numFmtId="34">
      <nc r="K3">
        <v>2412035</v>
      </nc>
      <ndxf>
        <numFmt numFmtId="33" formatCode="_-* #,##0_-;\-* #,##0_-;_-* &quot;-&quot;_-;_-@_-"/>
        <alignment horizontal="left" vertical="top" readingOrder="0"/>
      </ndxf>
    </rcc>
  </rrc>
  <rcc rId="2265" sId="15">
    <nc r="J41">
      <f>F34+F43+F42</f>
    </nc>
  </rcc>
  <rcc rId="2266" sId="15" numFmtId="4">
    <nc r="F42">
      <v>1004660</v>
    </nc>
  </rcc>
  <rcc rId="2267" sId="15">
    <nc r="J31">
      <f>F30+F31+F32+F33</f>
    </nc>
  </rcc>
  <rcc rId="2268" sId="15" numFmtId="4">
    <nc r="F30">
      <v>80760</v>
    </nc>
  </rcc>
  <rcc rId="2269" sId="15">
    <nc r="D30" t="inlineStr">
      <is>
        <t>연합MT - 현수막 제작(2개), 문구류</t>
      </is>
    </nc>
  </rcc>
  <rrc rId="2270" sId="15" ref="A31:XFD31" action="deleteRow">
    <undo index="0" exp="ref" v="1" dr="G31" r="G32" sId="15"/>
    <rfmt sheetId="15" xfDxf="1" sqref="A31:XFD31" start="0" length="0">
      <dxf>
        <font>
          <sz val="9"/>
        </font>
      </dxf>
    </rfmt>
    <rfmt sheetId="15" sqref="B3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1" t="inlineStr">
        <is>
          <t xml:space="preserve">            - 일정표외 출력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1">
        <f>G30-F31+E31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1">
        <f>F30+F31+F32+F33</f>
      </nc>
      <ndxf>
        <numFmt numFmtId="33" formatCode="_-* #,##0_-;\-* #,##0_-;_-* &quot;-&quot;_-;_-@_-"/>
      </ndxf>
    </rcc>
    <rfmt sheetId="15" sqref="K31" start="0" length="0">
      <dxf>
        <alignment horizontal="left" vertical="top" readingOrder="0"/>
      </dxf>
    </rfmt>
  </rrc>
  <rrc rId="2271" sId="15" ref="A31:XFD31" action="deleteRow">
    <undo index="0" exp="ref" v="1" dr="G31" r="G32" sId="15"/>
    <rfmt sheetId="15" xfDxf="1" sqref="A31:XFD31" start="0" length="0">
      <dxf>
        <font>
          <sz val="9"/>
        </font>
      </dxf>
    </rfmt>
    <rfmt sheetId="15" sqref="B3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1" t="inlineStr">
        <is>
          <t>연합MT  - 문구(A4용지)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1">
        <f>#REF!-F31+E31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1" start="0" length="0">
      <dxf>
        <numFmt numFmtId="33" formatCode="_-* #,##0_-;\-* #,##0_-;_-* &quot;-&quot;_-;_-@_-"/>
      </dxf>
    </rfmt>
    <rfmt sheetId="15" sqref="K31" start="0" length="0">
      <dxf>
        <alignment horizontal="left" vertical="top" readingOrder="0"/>
      </dxf>
    </rfmt>
  </rrc>
  <rrc rId="2272" sId="15" ref="A31:XFD31" action="deleteRow">
    <undo index="0" exp="ref" v="1" dr="G31" r="G32" sId="15"/>
    <rfmt sheetId="15" xfDxf="1" sqref="A31:XFD31" start="0" length="0">
      <dxf>
        <font>
          <sz val="9"/>
        </font>
      </dxf>
    </rfmt>
    <rfmt sheetId="15" sqref="B3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1" t="inlineStr">
        <is>
          <t xml:space="preserve">             - 교통비(한남→잠실)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1">
        <f>#REF!-F31+E31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1" start="0" length="0">
      <dxf>
        <numFmt numFmtId="33" formatCode="_-* #,##0_-;\-* #,##0_-;_-* &quot;-&quot;_-;_-@_-"/>
      </dxf>
    </rfmt>
    <rfmt sheetId="15" sqref="K31" start="0" length="0">
      <dxf>
        <alignment horizontal="left" vertical="top" readingOrder="0"/>
      </dxf>
    </rfmt>
  </rrc>
  <rrc rId="2273" sId="15" ref="A31:XFD31" action="deleteRow">
    <undo index="0" exp="ref" v="1" dr="F31" r="J38" sId="15"/>
    <undo index="0" exp="ref" v="1" dr="G31" r="G32" sId="15"/>
    <rfmt sheetId="15" xfDxf="1" sqref="A31:XFD31" start="0" length="0">
      <dxf>
        <font>
          <sz val="9"/>
        </font>
      </dxf>
    </rfmt>
    <rfmt sheetId="15" sqref="B31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1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1" t="inlineStr">
        <is>
          <t xml:space="preserve">             - 빵 50개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1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1">
        <f>#REF!-F31+E31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1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1" start="0" length="0">
      <dxf>
        <numFmt numFmtId="33" formatCode="_-* #,##0_-;\-* #,##0_-;_-* &quot;-&quot;_-;_-@_-"/>
      </dxf>
    </rfmt>
    <rfmt sheetId="15" sqref="K31" start="0" length="0">
      <dxf>
        <alignment horizontal="left" vertical="top" readingOrder="0"/>
      </dxf>
    </rfmt>
  </rrc>
  <rcc rId="2274" sId="15">
    <nc r="G31">
      <f>G30-F31+E31</f>
    </nc>
  </rcc>
  <rcc rId="2275" sId="15">
    <nc r="G32">
      <f>G31-F32+E32</f>
    </nc>
  </rcc>
  <rcc rId="2276" sId="15">
    <nc r="G33">
      <f>G32-F33+E33</f>
    </nc>
  </rcc>
  <rcc rId="2277" sId="15">
    <nc r="J35">
      <f>E34+E35+E36</f>
    </nc>
  </rcc>
  <rcc rId="2278" sId="15" numFmtId="4">
    <nc r="E34">
      <v>1160000</v>
    </nc>
  </rcc>
  <rcc rId="2279" sId="15">
    <nc r="J35">
      <f>E31+E32+E33</f>
    </nc>
  </rcc>
  <rcc rId="2280" sId="15" numFmtId="4">
    <nc r="E31">
      <v>1286000</v>
    </nc>
  </rcc>
  <rrc rId="2281" sId="15" ref="A32:XFD32" action="deleteRow">
    <undo index="1" exp="ref" v="1" dr="E32" r="J35" sId="15"/>
    <undo index="0" exp="ref" v="1" dr="G32" r="G33" sId="15"/>
    <rfmt sheetId="15" xfDxf="1" sqref="A32:XFD32" start="0" length="0">
      <dxf>
        <font>
          <sz val="9"/>
        </font>
      </dxf>
    </rfmt>
    <rfmt sheetId="15" sqref="B32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2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2" t="inlineStr">
        <is>
          <t xml:space="preserve">                   - 단체이동(17*44,000)</t>
        </is>
      </nc>
      <n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2">
        <v>748000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2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2">
        <f>G31-F32+E32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2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2" start="0" length="0">
      <dxf>
        <numFmt numFmtId="33" formatCode="_-* #,##0_-;\-* #,##0_-;_-* &quot;-&quot;_-;_-@_-"/>
      </dxf>
    </rfmt>
    <rfmt sheetId="15" sqref="K32" start="0" length="0">
      <dxf>
        <alignment horizontal="left" vertical="top" readingOrder="0"/>
      </dxf>
    </rfmt>
  </rrc>
  <rrc rId="2282" sId="15" ref="A32:XFD32" action="deleteRow">
    <undo index="3" exp="ref" v="1" dr="E32" r="J34" sId="15"/>
    <undo index="0" exp="ref" v="1" dr="G32" r="G33" sId="15"/>
    <rfmt sheetId="15" xfDxf="1" sqref="A32:XFD32" start="0" length="0">
      <dxf>
        <font>
          <sz val="9"/>
        </font>
      </dxf>
    </rfmt>
    <rfmt sheetId="15" sqref="B32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2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2" t="inlineStr">
        <is>
          <t xml:space="preserve">                   - 단체이동(2*14,000)</t>
        </is>
      </nc>
      <n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4">
      <nc r="E32">
        <v>28000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F32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2">
        <f>#REF!-F32+E32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2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2" start="0" length="0">
      <dxf>
        <numFmt numFmtId="33" formatCode="_-* #,##0_-;\-* #,##0_-;_-* &quot;-&quot;_-;_-@_-"/>
      </dxf>
    </rfmt>
    <rfmt sheetId="15" sqref="K32" start="0" length="0">
      <dxf>
        <alignment horizontal="left" vertical="top" readingOrder="0"/>
      </dxf>
    </rfmt>
  </rrc>
  <rcc rId="2283" sId="15">
    <nc r="G32">
      <f>G31-F32+E32</f>
    </nc>
  </rcc>
  <rrc rId="2284" sId="15" ref="A33:XFD33" action="deleteRow">
    <undo index="0" exp="ref" v="1" dr="G33" r="G34" sId="15"/>
    <rfmt sheetId="15" xfDxf="1" sqref="A33:XFD33" start="0" length="0">
      <dxf>
        <font>
          <sz val="9"/>
        </font>
      </dxf>
    </rfmt>
    <rfmt sheetId="15" sqref="B3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3" t="inlineStr">
        <is>
          <t xml:space="preserve">                   - 단체이동(22*44,000)</t>
        </is>
      </nc>
      <n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3">
        <f>G32-F33+E33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33">
        <f>E31+#REF!+#REF!</f>
      </nc>
      <ndxf>
        <numFmt numFmtId="33" formatCode="_-* #,##0_-;\-* #,##0_-;_-* &quot;-&quot;_-;_-@_-"/>
      </ndxf>
    </rcc>
    <rfmt sheetId="15" sqref="K33" start="0" length="0">
      <dxf>
        <alignment horizontal="left" vertical="top" readingOrder="0"/>
      </dxf>
    </rfmt>
  </rrc>
  <rrc rId="2285" sId="15" ref="A33:XFD33" action="deleteRow">
    <undo index="0" exp="ref" v="1" dr="G33" r="G34" sId="15"/>
    <rfmt sheetId="15" xfDxf="1" sqref="A33:XFD33" start="0" length="0">
      <dxf>
        <font>
          <sz val="9"/>
        </font>
      </dxf>
    </rfmt>
    <rfmt sheetId="15" sqref="B3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3" t="inlineStr">
        <is>
          <t xml:space="preserve">                   - 단체이동 편도(6*7,000)</t>
        </is>
      </nc>
      <n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3">
        <f>#REF!-F33+E33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3" start="0" length="0">
      <dxf>
        <numFmt numFmtId="33" formatCode="_-* #,##0_-;\-* #,##0_-;_-* &quot;-&quot;_-;_-@_-"/>
      </dxf>
    </rfmt>
    <rfmt sheetId="15" sqref="K33" start="0" length="0">
      <dxf>
        <alignment horizontal="left" vertical="top" readingOrder="0"/>
      </dxf>
    </rfmt>
  </rrc>
  <rcc rId="2286" sId="15">
    <nc r="G33">
      <f>G32-F33+E33</f>
    </nc>
  </rcc>
  <rcc rId="2287" sId="15">
    <nc r="G34">
      <f>G33-F34+E34</f>
    </nc>
  </rcc>
  <rrc rId="2288" sId="15" ref="A35:XFD35" action="deleteRow">
    <undo index="0" exp="ref" v="1" dr="G35" r="G36" sId="15"/>
    <rfmt sheetId="15" xfDxf="1" sqref="A35:XFD35" start="0" length="0">
      <dxf>
        <font>
          <sz val="9"/>
        </font>
      </dxf>
    </rfmt>
    <rfmt sheetId="15" sqref="B3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3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35" t="inlineStr">
        <is>
          <t xml:space="preserve">                  - 케익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5">
        <f>G34-F35+E35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5" start="0" length="0">
      <dxf>
        <numFmt numFmtId="33" formatCode="_-* #,##0_-;\-* #,##0_-;_-* &quot;-&quot;_-;_-@_-"/>
      </dxf>
    </rfmt>
    <rfmt sheetId="15" sqref="K35" start="0" length="0">
      <dxf>
        <alignment horizontal="left" vertical="top" readingOrder="0"/>
      </dxf>
    </rfmt>
  </rrc>
  <rcc rId="2289" sId="15">
    <nc r="G35">
      <f>G34-F35+E35</f>
    </nc>
  </rcc>
  <rcc rId="2290" sId="15">
    <nc r="J24">
      <f>F22+F23+F27+F26+F25+F24</f>
    </nc>
  </rcc>
  <rcc rId="2291" sId="15" numFmtId="4">
    <nc r="F22">
      <v>211600</v>
    </nc>
  </rcc>
  <rrc rId="2292" sId="15" ref="A23:XFD23" action="deleteRow">
    <undo index="1" exp="ref" v="1" dr="F23" r="J24" sId="15"/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준비물(줄넘기,보드지우개 외)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10500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G22-F23+E23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23" start="0" length="0">
      <dxf>
        <numFmt numFmtId="33" formatCode="_-* #,##0_-;\-* #,##0_-;_-* &quot;-&quot;_-;_-@_-"/>
      </dxf>
    </rfmt>
    <rfmt sheetId="15" sqref="K23" start="0" length="0">
      <dxf>
        <alignment horizontal="left" vertical="top" readingOrder="0"/>
      </dxf>
    </rfmt>
  </rrc>
  <rrc rId="2293" sId="15" ref="A23:XFD23" action="deleteRow"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운영진 회의 식대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22600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#REF!-F23+E23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23">
        <f>F22+#REF!+F26+F25+F24+F23</f>
      </nc>
      <ndxf>
        <numFmt numFmtId="33" formatCode="_-* #,##0_-;\-* #,##0_-;_-* &quot;-&quot;_-;_-@_-"/>
      </ndxf>
    </rcc>
    <rfmt sheetId="15" sqref="K23" start="0" length="0">
      <dxf>
        <alignment horizontal="left" vertical="top" readingOrder="0"/>
      </dxf>
    </rfmt>
  </rrc>
  <rrc rId="2294" sId="15" ref="A23:XFD23" action="deleteRow"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MT물품 배송비(명동→춘천)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21500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#REF!-F23+E23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23" start="0" length="0">
      <dxf>
        <numFmt numFmtId="33" formatCode="_-* #,##0_-;\-* #,##0_-;_-* &quot;-&quot;_-;_-@_-"/>
      </dxf>
    </rfmt>
    <rfmt sheetId="15" sqref="K23" start="0" length="0">
      <dxf>
        <alignment horizontal="left" vertical="top" readingOrder="0"/>
      </dxf>
    </rfmt>
  </rrc>
  <rrc rId="2295" sId="15" ref="A23:XFD23" action="deleteRow"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선물(미샤 팩)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84000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#REF!-F23+E23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23" start="0" length="0">
      <dxf>
        <numFmt numFmtId="33" formatCode="_-* #,##0_-;\-* #,##0_-;_-* &quot;-&quot;_-;_-@_-"/>
      </dxf>
    </rfmt>
    <rfmt sheetId="15" sqref="K23" start="0" length="0">
      <dxf>
        <alignment horizontal="left" vertical="top" readingOrder="0"/>
      </dxf>
    </rfmt>
  </rrc>
  <rrc rId="2296" sId="15" ref="A23:XFD23" action="deleteRow">
    <undo index="0" exp="ref" v="1" dr="G23" r="G24" sId="15"/>
    <rfmt sheetId="15" xfDxf="1" sqref="A23:XFD23" start="0" length="0">
      <dxf>
        <font>
          <sz val="9"/>
        </font>
      </dxf>
    </rfmt>
    <rfmt sheetId="15" sqref="B2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2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23" t="inlineStr">
        <is>
          <t xml:space="preserve">            - 선물포장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2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23">
        <v>13000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23">
        <f>#REF!-F23+E23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2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23" start="0" length="0">
      <dxf>
        <numFmt numFmtId="33" formatCode="_-* #,##0_-;\-* #,##0_-;_-* &quot;-&quot;_-;_-@_-"/>
      </dxf>
    </rfmt>
    <rfmt sheetId="15" sqref="K23" start="0" length="0">
      <dxf>
        <alignment horizontal="left" vertical="top" readingOrder="0"/>
      </dxf>
    </rfmt>
  </rrc>
  <rcc rId="2297" sId="15">
    <nc r="G23">
      <f>G22-F23+E23</f>
    </nc>
  </rcc>
  <rcc rId="2298" sId="15">
    <nc r="G24">
      <f>G23-F24+E24</f>
    </nc>
  </rcc>
  <rcc rId="2299" sId="15">
    <nc r="D22" t="inlineStr">
      <is>
        <t>연합MT - 선물준비, 문구류</t>
      </is>
    </nc>
  </rcc>
  <rcc rId="2300" sId="15">
    <nc r="D22" t="inlineStr">
      <is>
        <t>연합MT - 조별 선물준비, 문구류</t>
      </is>
    </nc>
  </rcc>
  <rcc rId="2301" sId="15">
    <nc r="D26" t="inlineStr">
      <is>
        <t>연합MT 한국</t>
      </is>
    </nc>
  </rcc>
  <rcc rId="2302" sId="15">
    <nc r="D27" t="inlineStr">
      <is>
        <t>연합MT 일본</t>
      </is>
    </nc>
  </rcc>
  <rcc rId="2303" sId="15">
    <nc r="D28" t="inlineStr">
      <is>
        <t>단체이동 - 교통비 환불(8*7,000)</t>
      </is>
    </nc>
  </rcc>
  <rcc rId="2304" sId="15">
    <nc r="D40" t="inlineStr">
      <is>
        <t>웹호스팅 1년 연장-후이즈</t>
      </is>
    </nc>
  </rcc>
  <rcc rId="2305" sId="15">
    <nc r="H46" t="inlineStr">
      <is>
        <t>추가수량발생-7/5자</t>
      </is>
    </nc>
  </rcc>
  <rrc rId="2306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font>
          <b/>
          <sz val="9"/>
          <color indexed="30"/>
        </font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07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08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09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0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1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2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3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4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5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6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7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8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19" sId="15" ref="A68:XFD68" action="deleteRow">
    <undo index="0" exp="ref" v="1" dr="G68" r="G69" sId="15"/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0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fill>
          <patternFill patternType="solid">
            <bgColor indexed="45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45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D68" start="0" length="0">
      <dxf>
        <font>
          <sz val="9"/>
          <color indexed="60"/>
        </font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cc rId="0" sId="15" dxf="1">
      <nc r="G68">
        <f>#REF!-F68+E68</f>
      </nc>
      <ndxf>
        <font>
          <b/>
          <sz val="9"/>
          <color indexed="6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hair">
            <color indexed="64"/>
          </right>
        </border>
      </ndxf>
    </rcc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45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1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60"/>
        </font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alignment horizontal="center" vertical="top" readingOrder="0"/>
        <border outline="0">
          <left style="hair">
            <color indexed="64"/>
          </left>
        </border>
      </dxf>
    </rfmt>
    <rfmt sheetId="15" sqref="D68" start="0" length="0">
      <dxf>
        <font>
          <sz val="9"/>
          <color indexed="60"/>
        </font>
        <border outline="0">
          <left style="hair">
            <color indexed="64"/>
          </left>
          <right style="hair">
            <color indexed="64"/>
          </right>
        </border>
      </dxf>
    </rfmt>
    <rfmt sheetId="15" sqref="E68" start="0" length="0">
      <dxf>
        <font>
          <sz val="9"/>
          <color indexed="30"/>
        </font>
        <numFmt numFmtId="3" formatCode="#,##0"/>
        <border outline="0">
          <left style="hair">
            <color indexed="64"/>
          </left>
          <right style="hair">
            <color indexed="64"/>
          </right>
        </border>
      </dxf>
    </rfmt>
    <rfmt sheetId="15" sqref="F68" start="0" length="0">
      <dxf>
        <font>
          <sz val="9"/>
          <color indexed="10"/>
        </font>
        <numFmt numFmtId="3" formatCode="#,##0"/>
        <border outline="0">
          <left style="hair">
            <color indexed="64"/>
          </left>
          <right style="hair">
            <color indexed="64"/>
          </right>
        </border>
      </dxf>
    </rfmt>
    <rfmt sheetId="15" sqref="G68" start="0" length="0">
      <dxf>
        <font>
          <b/>
          <sz val="9"/>
          <color indexed="60"/>
        </font>
        <numFmt numFmtId="3" formatCode="#,##0"/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border outline="0">
          <left style="hair">
            <color indexed="64"/>
          </left>
          <right style="medium">
            <color indexed="64"/>
          </right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2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ont>
          <sz val="9"/>
          <color indexed="10"/>
        </font>
        <fill>
          <patternFill patternType="solid">
            <bgColor indexed="31"/>
          </patternFill>
        </fill>
        <alignment horizontal="left" vertical="top" readingOrder="0"/>
        <border outline="0">
          <left style="medium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top style="medium">
            <color indexed="64"/>
          </top>
          <bottom style="hair">
            <color indexed="64"/>
          </bottom>
        </border>
      </dxf>
    </rfmt>
    <rfmt sheetId="15" sqref="D68" start="0" length="0">
      <dxf>
        <font>
          <sz val="9"/>
          <color indexed="10"/>
        </font>
        <fill>
          <patternFill patternType="solid">
            <bgColor indexed="31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G68" start="0" length="0">
      <dxf>
        <font>
          <b/>
          <sz val="9"/>
          <color indexed="62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68" start="0" length="0">
      <dxf>
        <font>
          <sz val="9"/>
          <color indexed="6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medium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3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4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5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6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7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8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fill>
          <patternFill patternType="solid">
            <bgColor indexed="31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C68" start="0" length="0">
      <dxf>
        <font>
          <b/>
          <sz val="9"/>
        </font>
        <numFmt numFmtId="176" formatCode="m&quot;월&quot;\ d&quot;일&quot;;@"/>
        <fill>
          <patternFill patternType="solid">
            <bgColor indexed="31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D68" start="0" length="0">
      <dxf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E68" start="0" length="0">
      <dxf>
        <font>
          <sz val="9"/>
          <color indexed="3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F68" start="0" length="0">
      <dxf>
        <font>
          <sz val="9"/>
          <color indexed="10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G68" start="0" length="0">
      <dxf>
        <font>
          <sz val="9"/>
          <color indexed="17"/>
        </font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H68" start="0" length="0">
      <dxf>
        <numFmt numFmtId="3" formatCode="#,##0"/>
        <fill>
          <patternFill patternType="solid">
            <bgColor indexed="31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medium">
            <color indexed="64"/>
          </bottom>
        </border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rc rId="2329" sId="15" ref="A68:XFD68" action="deleteRow">
    <rfmt sheetId="15" xfDxf="1" sqref="A68:XFD68" start="0" length="0">
      <dxf>
        <font>
          <sz val="9"/>
        </font>
      </dxf>
    </rfmt>
    <rfmt sheetId="15" sqref="B68" start="0" length="0">
      <dxf>
        <alignment horizontal="center" vertical="top" readingOrder="0"/>
      </dxf>
    </rfmt>
    <rfmt sheetId="15" sqref="C68" start="0" length="0">
      <dxf>
        <font>
          <b/>
          <sz val="9"/>
        </font>
        <numFmt numFmtId="176" formatCode="m&quot;월&quot;\ d&quot;일&quot;;@"/>
        <alignment horizontal="center" vertical="top" readingOrder="0"/>
      </dxf>
    </rfmt>
    <rfmt sheetId="15" sqref="E68" start="0" length="0">
      <dxf>
        <font>
          <sz val="9"/>
          <color indexed="30"/>
        </font>
        <numFmt numFmtId="3" formatCode="#,##0"/>
      </dxf>
    </rfmt>
    <rfmt sheetId="15" sqref="F68" start="0" length="0">
      <dxf>
        <font>
          <sz val="9"/>
          <color indexed="10"/>
        </font>
        <numFmt numFmtId="3" formatCode="#,##0"/>
      </dxf>
    </rfmt>
    <rfmt sheetId="15" sqref="G68" start="0" length="0">
      <dxf>
        <font>
          <sz val="9"/>
          <color indexed="17"/>
        </font>
        <numFmt numFmtId="3" formatCode="#,##0"/>
      </dxf>
    </rfmt>
    <rfmt sheetId="15" sqref="H68" start="0" length="0">
      <dxf>
        <numFmt numFmtId="3" formatCode="#,##0"/>
      </dxf>
    </rfmt>
    <rfmt sheetId="15" sqref="J68" start="0" length="0">
      <dxf>
        <numFmt numFmtId="33" formatCode="_-* #,##0_-;\-* #,##0_-;_-* &quot;-&quot;_-;_-@_-"/>
      </dxf>
    </rfmt>
    <rfmt sheetId="15" sqref="K68" start="0" length="0">
      <dxf>
        <alignment horizontal="left" vertical="top" readingOrder="0"/>
      </dxf>
    </rfmt>
  </rrc>
  <rfmt sheetId="15" sqref="G67" start="0" length="0">
    <dxf>
      <border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J62" start="0" length="0">
    <dxf>
      <fill>
        <patternFill patternType="none">
          <bgColor indexed="65"/>
        </patternFill>
      </fill>
    </dxf>
  </rfmt>
  <rcv guid="{02B336AA-C04D-4AFC-94DE-6EA679E97967}" action="delete"/>
  <rcv guid="{02B336AA-C04D-4AFC-94DE-6EA679E97967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2330" sId="15">
    <oc r="D27" t="inlineStr">
      <is>
        <t>연합MT 일본</t>
      </is>
    </oc>
    <nc r="D27" t="inlineStr">
      <is>
        <t xml:space="preserve">           일본</t>
      </is>
    </nc>
  </rcc>
  <rcc rId="2331" sId="15">
    <oc r="D34" t="inlineStr">
      <is>
        <t>아브로드-기념품배송대행(재발송건)-외국환결제</t>
      </is>
    </oc>
    <nc r="D34" t="inlineStr">
      <is>
        <t>아브로드 - 기념품배송대행(재발송건) - 외국환결제</t>
      </is>
    </nc>
  </rcc>
  <rcc rId="2332" sId="15">
    <oc r="D35" t="inlineStr">
      <is>
        <t xml:space="preserve">                                  -외국환 송금수수료</t>
      </is>
    </oc>
    <nc r="D35" t="inlineStr">
      <is>
        <t xml:space="preserve">                                                    -외국환 송금수수료</t>
      </is>
    </nc>
  </rcc>
  <rrc rId="2333" sId="15" ref="A44:XFD44" action="insertRow"/>
  <rcc rId="2334" sId="15" numFmtId="19">
    <nc r="C44">
      <v>40349</v>
    </nc>
  </rcc>
  <rcc rId="2335" sId="15">
    <nc r="D44" t="inlineStr">
      <is>
        <t>루버스 정모 식대 부족분</t>
      </is>
    </nc>
  </rcc>
  <rcc rId="2336" sId="15" numFmtId="4">
    <nc r="F44">
      <v>65750</v>
    </nc>
  </rcc>
  <rcc rId="2337" sId="15">
    <nc r="G44">
      <f>G43-F44+E44</f>
    </nc>
  </rcc>
  <rcc rId="2338" sId="15">
    <oc r="G45">
      <f>G43-F45+E45</f>
    </oc>
    <nc r="G45">
      <f>G44-F45+E45</f>
    </nc>
  </rcc>
  <rrc rId="2339" sId="15" ref="A37:XFD37" action="deleteRow">
    <undo index="0" exp="ref" v="1" dr="G37" r="G38" sId="15"/>
    <rfmt sheetId="15" xfDxf="1" sqref="A37:XFD37" start="0" length="0">
      <dxf>
        <font>
          <sz val="9"/>
        </font>
      </dxf>
    </rfmt>
    <rfmt sheetId="15" sqref="B37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19">
      <nc r="C37">
        <v>40338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7" t="inlineStr">
        <is>
          <t>루버스 정모(한국회의정모) - 선금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7">
        <v>105000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7">
        <f>G36-F37+E37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7" start="0" length="0">
      <dxf>
        <numFmt numFmtId="33" formatCode="_-* #,##0_-;\-* #,##0_-;_-* &quot;-&quot;_-;_-@_-"/>
      </dxf>
    </rfmt>
    <rfmt sheetId="15" sqref="K37" start="0" length="0">
      <dxf>
        <alignment horizontal="left" vertical="top" readingOrder="0"/>
      </dxf>
    </rfmt>
  </rrc>
  <rcc rId="2340" sId="15">
    <oc r="G37">
      <f>#REF!-F37+E37</f>
    </oc>
    <nc r="G37">
      <f>G36-F37+E37</f>
    </nc>
  </rcc>
  <rcc rId="2341" sId="15">
    <oc r="G38">
      <f>G37-F38+E38</f>
    </oc>
    <nc r="G38">
      <f>G37-F38+E38</f>
    </nc>
  </rcc>
  <rcc rId="2342" sId="15">
    <oc r="G39">
      <f>G38-F39+E39</f>
    </oc>
    <nc r="G39">
      <f>G38-F39+E39</f>
    </nc>
  </rcc>
  <rrc rId="2343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4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5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font>
          <b/>
          <sz val="9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6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K53" start="0" length="0">
      <dxf>
        <alignment horizontal="left" vertical="top" readingOrder="0"/>
      </dxf>
    </rfmt>
  </rrc>
  <rrc rId="2347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font>
          <b/>
          <sz val="9"/>
          <color indexed="17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8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53" start="0" length="0">
      <dxf>
        <font>
          <sz val="9"/>
          <color indexed="30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49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font>
          <b/>
          <sz val="9"/>
          <color indexed="30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0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numFmt numFmtId="177" formatCode="mm&quot;월&quot;\ dd&quot;일&quot;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1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font>
          <b/>
          <sz val="9"/>
          <color indexed="10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2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3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font>
          <b/>
          <sz val="9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4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font>
          <b/>
          <sz val="9"/>
          <color indexed="10"/>
        </font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rc rId="2355" sId="15" ref="A53:XFD53" action="deleteRow">
    <rfmt sheetId="15" xfDxf="1" sqref="A53:XFD53" start="0" length="0">
      <dxf>
        <font>
          <sz val="9"/>
        </font>
      </dxf>
    </rfmt>
    <rfmt sheetId="15" sqref="B53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3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3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3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3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G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15" sqref="H53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3" start="0" length="0">
      <dxf>
        <numFmt numFmtId="33" formatCode="_-* #,##0_-;\-* #,##0_-;_-* &quot;-&quot;_-;_-@_-"/>
      </dxf>
    </rfmt>
    <rfmt sheetId="15" sqref="K53" start="0" length="0">
      <dxf>
        <alignment horizontal="left" vertical="top" readingOrder="0"/>
      </dxf>
    </rfmt>
  </rrc>
  <rfmt sheetId="15" sqref="C50:H54" start="0" length="0">
    <dxf>
      <fill>
        <patternFill>
          <bgColor indexed="30"/>
        </patternFill>
      </fill>
    </dxf>
  </rfmt>
  <rfmt sheetId="15" sqref="C50:H54" start="0" length="0">
    <dxf>
      <fill>
        <patternFill>
          <bgColor indexed="44"/>
        </patternFill>
      </fill>
    </dxf>
  </rfmt>
  <rfmt sheetId="15" sqref="C50:H54" start="0" length="0">
    <dxf>
      <border>
        <left/>
        <right/>
        <top/>
        <bottom/>
      </border>
    </dxf>
  </rfmt>
  <rcv guid="{02B336AA-C04D-4AFC-94DE-6EA679E97967}" action="delete"/>
  <rcv guid="{02B336AA-C04D-4AFC-94DE-6EA679E97967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356" sId="15">
    <nc r="B34">
      <v>1</v>
    </nc>
  </rcc>
  <rcc rId="2357" sId="15">
    <nc r="B37">
      <v>2</v>
    </nc>
  </rcc>
  <rcc rId="2358" sId="15">
    <nc r="B40">
      <v>3</v>
    </nc>
  </rcc>
  <rcc rId="2359" sId="15">
    <nc r="B41">
      <v>4</v>
    </nc>
  </rcc>
  <rcc rId="2360" sId="15">
    <nc r="B43">
      <v>5</v>
    </nc>
  </rcc>
  <rcc rId="2361" sId="15">
    <nc r="B44">
      <v>6</v>
    </nc>
  </rcc>
  <rcc rId="2362" sId="15">
    <nc r="B46">
      <v>7</v>
    </nc>
  </rcc>
  <rfmt sheetId="15" sqref="B50:H54" start="0" length="0">
    <dxf>
      <fill>
        <patternFill>
          <bgColor indexed="44"/>
        </patternFill>
      </fill>
    </dxf>
  </rfmt>
  <rfmt sheetId="15" sqref="B50:H54" start="0" length="0">
    <dxf>
      <border>
        <left/>
        <right/>
        <top/>
        <bottom/>
      </border>
    </dxf>
  </rfmt>
  <rcc rId="2363" sId="15">
    <oc r="B6">
      <v>3</v>
    </oc>
    <nc r="B6"/>
  </rcc>
  <rcc rId="2364" sId="15">
    <oc r="B9">
      <v>4</v>
    </oc>
    <nc r="B9">
      <v>3</v>
    </nc>
  </rcc>
  <rcc rId="2365" sId="15">
    <nc r="B10">
      <v>4</v>
    </nc>
  </rcc>
  <rcc rId="2366" sId="15">
    <oc r="E6">
      <v>20000000</v>
    </oc>
    <nc r="E6"/>
  </rcc>
  <rcc rId="2367" sId="15">
    <oc r="D6" t="inlineStr">
      <is>
        <t>1억예치금으로 대출(하나은행)</t>
      </is>
    </oc>
    <nc r="D6" t="inlineStr">
      <is>
        <t>1억예치금으로 마이너스 대출(하나은행) - 20,000,000</t>
      </is>
    </nc>
  </rcc>
  <rcc rId="2368" sId="15" numFmtId="4">
    <oc r="H6" t="inlineStr">
      <is>
        <t>아브로드</t>
      </is>
    </oc>
    <nc r="H6"/>
  </rcc>
  <rcc rId="2369" sId="15" numFmtId="4">
    <oc r="G15">
      <v>18367944</v>
    </oc>
    <nc r="G15">
      <v>-1632056</v>
    </nc>
  </rcc>
  <rcc rId="2370" sId="15" numFmtId="4">
    <oc r="F29">
      <v>1004660</v>
    </oc>
    <nc r="F29">
      <v>1068760</v>
    </nc>
  </rcc>
  <rcc rId="2371" sId="15" numFmtId="4">
    <oc r="F30">
      <v>14100</v>
    </oc>
    <nc r="F30"/>
  </rcc>
  <rrc rId="2372" sId="15" ref="A30:XFD30" action="deleteRow">
    <undo index="0" exp="ref" v="1" dr="G30" r="G31" sId="15"/>
    <rfmt sheetId="15" xfDxf="1" sqref="A30:XFD30" start="0" length="0">
      <dxf>
        <font>
          <sz val="9"/>
        </font>
      </dxf>
    </rfmt>
    <rcc rId="0" sId="15" dxf="1">
      <nc r="B30">
        <v>9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0">
        <v>40314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0" t="inlineStr">
        <is>
          <t>연합MT - 교통비(잠실→한남)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0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F30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G30">
        <f>G29-F30+E30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0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0" start="0" length="0">
      <dxf>
        <numFmt numFmtId="33" formatCode="_-* #,##0_-;\-* #,##0_-;_-* &quot;-&quot;_-;_-@_-"/>
      </dxf>
    </rfmt>
  </rrc>
  <rrc rId="2373" sId="15" ref="A30:XFD30" action="deleteRow">
    <undo index="0" exp="ref" v="1" dr="G30" r="G31" sId="15"/>
    <rfmt sheetId="15" xfDxf="1" sqref="A30:XFD30" start="0" length="0">
      <dxf>
        <font>
          <sz val="9"/>
        </font>
      </dxf>
    </rfmt>
    <rcc rId="0" sId="15" dxf="1">
      <nc r="B30">
        <v>10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30">
        <v>40318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30" t="inlineStr">
        <is>
          <t>연합MT - 교통비(잠실→수원)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30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30">
        <v>50000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30">
        <f>#REF!-F30+E30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30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30" start="0" length="0">
      <dxf>
        <numFmt numFmtId="33" formatCode="_-* #,##0_-;\-* #,##0_-;_-* &quot;-&quot;_-;_-@_-"/>
      </dxf>
    </rfmt>
    <rfmt sheetId="15" sqref="K30" start="0" length="0">
      <dxf>
        <alignment horizontal="left" vertical="top" readingOrder="0"/>
      </dxf>
    </rfmt>
  </rrc>
  <rcc rId="2374" sId="15">
    <oc r="G30">
      <f>#REF!-F30+E30</f>
    </oc>
    <nc r="G30">
      <f>G29-F30+E30</f>
    </nc>
  </rcc>
  <rcc rId="2375" sId="15" numFmtId="4">
    <oc r="G31">
      <v>18074224</v>
    </oc>
    <nc r="G31">
      <v>-1925776</v>
    </nc>
  </rcc>
  <rcc rId="2376" sId="15" numFmtId="4">
    <oc r="F20">
      <v>123500</v>
    </oc>
    <nc r="F20">
      <v>146100</v>
    </nc>
  </rcc>
  <rrc rId="2377" sId="15" ref="A19:XFD19" action="deleteRow">
    <undo index="0" exp="ref" v="1" dr="G19" r="G20" sId="15"/>
    <rfmt sheetId="15" xfDxf="1" sqref="A19:XFD19" start="0" length="0">
      <dxf>
        <font>
          <sz val="9"/>
        </font>
      </dxf>
    </rfmt>
    <rfmt sheetId="15" sqref="B19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19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D19" t="inlineStr">
        <is>
          <t>엽합MT 운영진 회의 식대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19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19">
        <v>22600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19">
        <f>G18-F19+E19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19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19" start="0" length="0">
      <dxf>
        <numFmt numFmtId="33" formatCode="_-* #,##0_-;\-* #,##0_-;_-* &quot;-&quot;_-;_-@_-"/>
      </dxf>
    </rfmt>
    <rfmt sheetId="15" sqref="K19" start="0" length="0">
      <dxf>
        <alignment horizontal="left" vertical="top" readingOrder="0"/>
      </dxf>
    </rfmt>
  </rrc>
  <rcc rId="2378" sId="15">
    <oc r="G19">
      <f>#REF!-F19+E19</f>
    </oc>
    <nc r="G19">
      <f>G18-F19+E19</f>
    </nc>
  </rcc>
  <rcc rId="2379" sId="15">
    <oc r="G20">
      <f>G19-F20+E20</f>
    </oc>
    <nc r="G20">
      <f>G19-F20+E20</f>
    </nc>
  </rcc>
  <rcc rId="2380" sId="15">
    <oc r="G21">
      <f>G20-F21+E21</f>
    </oc>
    <nc r="G21">
      <f>G20-F21+E21</f>
    </nc>
  </rcc>
  <rcc rId="2381" sId="15">
    <oc r="D26" t="inlineStr">
      <is>
        <t xml:space="preserve">           일본</t>
      </is>
    </oc>
    <nc r="D26" t="inlineStr">
      <is>
        <t xml:space="preserve">            일본</t>
      </is>
    </nc>
  </rcc>
  <rrc rId="2382" sId="15" ref="A45:XFD45" action="deleteRow">
    <undo index="0" exp="ref" v="1" dr="G45" r="G46" sId="15"/>
    <rfmt sheetId="15" xfDxf="1" sqref="A45:XFD45" start="0" length="0">
      <dxf>
        <font>
          <sz val="9"/>
        </font>
      </dxf>
    </rfmt>
    <rfmt sheetId="15" sqref="B45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45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D45" t="inlineStr">
        <is>
          <t>20주년 기념선물 - 포토모자이크(한국참석자선물)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15" sqref="E4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 numFmtId="4">
      <nc r="F45">
        <v>301000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5" dxf="1">
      <nc r="G45">
        <f>G44-F45+E45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4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45" start="0" length="0">
      <dxf>
        <numFmt numFmtId="33" formatCode="_-* #,##0_-;\-* #,##0_-;_-* &quot;-&quot;_-;_-@_-"/>
      </dxf>
    </rfmt>
    <rfmt sheetId="15" sqref="K45" start="0" length="0">
      <dxf>
        <alignment horizontal="left" vertical="top" readingOrder="0"/>
      </dxf>
    </rfmt>
  </rrc>
  <rcc rId="2383" sId="15">
    <oc r="D32" t="inlineStr">
      <is>
        <t xml:space="preserve">                                                    -외국환 송금수수료</t>
      </is>
    </oc>
    <nc r="D32" t="inlineStr">
      <is>
        <t xml:space="preserve">                                                    - 외국환 송금수수료</t>
      </is>
    </nc>
  </rcc>
  <rcc rId="2384" sId="15" numFmtId="4">
    <oc r="G45">
      <f>#REF!-F45+E45</f>
    </oc>
    <nc r="G45">
      <v>-3502095</v>
    </nc>
  </rcc>
  <rcv guid="{02B336AA-C04D-4AFC-94DE-6EA679E97967}" action="delete"/>
  <rcv guid="{02B336AA-C04D-4AFC-94DE-6EA679E97967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2385" sId="15">
    <oc r="D43" t="inlineStr">
      <is>
        <t>20주년 기념품 제작 - 연필(포장인건비)</t>
      </is>
    </oc>
    <nc r="D43" t="inlineStr">
      <is>
        <t>20주년 기념품 제작 - 연필</t>
      </is>
    </nc>
  </rcc>
  <rfmt sheetId="15" xfDxf="1" sqref="D1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386" sId="15" numFmtId="4">
    <oc r="F21">
      <v>211600</v>
    </oc>
    <nc r="F21">
      <v>331600</v>
    </nc>
  </rcc>
  <rrc rId="2387" sId="15" ref="A18:XFD18" action="deleteRow">
    <undo index="0" exp="ref" v="1" dr="G18" r="G19" sId="15"/>
    <rfmt sheetId="15" xfDxf="1" sqref="A18:XFD18" start="0" length="0">
      <dxf>
        <font>
          <sz val="9"/>
        </font>
      </dxf>
    </rfmt>
    <rcc rId="0" sId="15" dxf="1">
      <nc r="B18">
        <v>2</v>
      </nc>
      <n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18">
        <v>40303</v>
      </nc>
      <n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18" t="inlineStr">
        <is>
          <t>연합MT 선물 - BH&amp;C 노트(15개*8000)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18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18">
        <v>120000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18">
        <f>G17-F18+E18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18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18" start="0" length="0">
      <dxf>
        <numFmt numFmtId="33" formatCode="_-* #,##0_-;\-* #,##0_-;_-* &quot;-&quot;_-;_-@_-"/>
      </dxf>
    </rfmt>
  </rrc>
  <rcc rId="2388" sId="15">
    <oc r="G18">
      <f>#REF!-F18+E18</f>
    </oc>
    <nc r="G18">
      <f>G17-F18+E18</f>
    </nc>
  </rcc>
  <rcc rId="2389" sId="15">
    <oc r="G19">
      <f>G18-F19+E19</f>
    </oc>
    <nc r="G19">
      <f>G18-F19+E19</f>
    </nc>
  </rcc>
  <rcc rId="2390" sId="15">
    <oc r="G20">
      <f>G19-F20+E20</f>
    </oc>
    <nc r="G20">
      <f>G19-F20+E20</f>
    </nc>
  </rcc>
  <rcc rId="2391" sId="15">
    <oc r="D20" t="inlineStr">
      <is>
        <t>연합MT - 조별 선물준비, 문구류</t>
      </is>
    </oc>
    <nc r="D20" t="inlineStr">
      <is>
        <t>연합MT - 조별 선물준비 및 문구류</t>
      </is>
    </nc>
  </rcc>
  <rcc rId="2392" sId="15">
    <oc r="D12" t="inlineStr">
      <is>
        <t>운영진,스탭 회의 식대-연합MT관련</t>
      </is>
    </oc>
    <nc r="D12" t="inlineStr">
      <is>
        <t>운영진,스탭 회의 식대 - 연합MT관련</t>
      </is>
    </nc>
  </rcc>
  <rcc rId="2393" sId="15">
    <oc r="D13" t="inlineStr">
      <is>
        <t>연합MT - BH사진포장</t>
      </is>
    </oc>
    <nc r="D13" t="inlineStr">
      <is>
        <t>연합MT - 기념선물 및 포장</t>
      </is>
    </nc>
  </rcc>
  <rcc rId="2394" sId="15">
    <nc r="J12">
      <f>F12+F13</f>
    </nc>
  </rcc>
  <rcc rId="2395" sId="15" numFmtId="4">
    <oc r="F13">
      <v>950</v>
    </oc>
    <nc r="F13">
      <v>45950</v>
    </nc>
  </rcc>
  <rrc rId="2396" sId="15" ref="A12:XFD12" action="deleteRow">
    <undo index="0" exp="ref" v="1" dr="G12" r="G13" sId="15"/>
    <rfmt sheetId="15" xfDxf="1" sqref="A12:XFD12" start="0" length="0">
      <dxf>
        <font>
          <sz val="9"/>
        </font>
      </dxf>
    </rfmt>
    <rcc rId="0" sId="15" dxf="1">
      <nc r="B12">
        <v>6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12">
        <v>40286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12" t="inlineStr">
        <is>
          <t>운영진,스탭 회의 식대 - 연합MT관련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12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12">
        <v>45000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12">
        <f>G11-F12+E12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12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>
      <nc r="J12">
        <f>F12+F13</f>
      </nc>
      <ndxf>
        <numFmt numFmtId="33" formatCode="_-* #,##0_-;\-* #,##0_-;_-* &quot;-&quot;_-;_-@_-"/>
      </ndxf>
    </rcc>
    <rfmt sheetId="15" sqref="K12" start="0" length="0">
      <dxf>
        <alignment horizontal="left" vertical="top" readingOrder="0"/>
      </dxf>
    </rfmt>
  </rrc>
  <rcc rId="2397" sId="15">
    <oc r="G12">
      <f>#REF!-F12+E12</f>
    </oc>
    <nc r="G12">
      <f>G11-F12+E12</f>
    </nc>
  </rcc>
  <rcc rId="2398" sId="15">
    <oc r="G13">
      <f>G12-F13+E13</f>
    </oc>
    <nc r="G13">
      <f>G12-F13+E13</f>
    </nc>
  </rcc>
  <rcc rId="2399" sId="15">
    <oc r="D17" t="inlineStr">
      <is>
        <t>연합MT 관련 - BH영상촬영(케익)</t>
      </is>
    </oc>
    <nc r="D17" t="inlineStr">
      <is>
        <t>연합MT - Bh촬영장방문/주연배우 및 감독님 간식</t>
      </is>
    </nc>
  </rcc>
  <rcv guid="{02B336AA-C04D-4AFC-94DE-6EA679E97967}" action="delete"/>
  <rcv guid="{02B336AA-C04D-4AFC-94DE-6EA679E97967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2400" sId="15">
    <oc r="D6" t="inlineStr">
      <is>
        <t>1억예치금으로 마이너스 대출(하나은행) - 20,000,000</t>
      </is>
    </oc>
    <nc r="D6" t="inlineStr">
      <is>
        <r>
          <t xml:space="preserve">1억예치금 - 마이너스 대출통장 - </t>
        </r>
        <r>
          <rPr>
            <b/>
            <sz val="9"/>
            <color indexed="49"/>
            <rFont val="돋움"/>
            <family val="3"/>
            <charset val="129"/>
          </rPr>
          <t>20,000,000</t>
        </r>
        <r>
          <rPr>
            <sz val="9"/>
            <color indexed="49"/>
            <rFont val="돋움"/>
            <family val="3"/>
            <charset val="129"/>
          </rPr>
          <t>(하나은행)</t>
        </r>
      </is>
    </nc>
  </rcc>
  <rcc rId="2401" sId="15">
    <oc r="D8" t="inlineStr">
      <is>
        <t xml:space="preserve">                                  -외국환 송금수수료</t>
      </is>
    </oc>
    <nc r="D8" t="inlineStr">
      <is>
        <t xml:space="preserve">                                   -외국환 송금수수료</t>
      </is>
    </nc>
  </rcc>
  <rcc rId="2402" sId="15" quotePrefix="1">
    <oc r="D9" t="inlineStr">
      <is>
        <t>악마를보았다' 단체T 제작 - 잔금 결제</t>
      </is>
    </oc>
    <nc r="D9" t="inlineStr">
      <is>
        <t>악마를보았다' 단체T - 잔금 결제</t>
      </is>
    </nc>
  </rcc>
  <rfmt sheetId="15" sqref="B44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4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4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4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4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5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6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6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6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6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6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7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7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7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7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7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8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8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8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8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8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4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4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4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49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49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5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0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0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51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1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D51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1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F51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B52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2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2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2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2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B53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3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3" start="0" length="0">
    <dxf>
      <font>
        <sz val="9"/>
        <color indexed="60"/>
      </font>
      <numFmt numFmtId="177" formatCode="mm&quot;월&quot;\ dd&quot;일&quot;"/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3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3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B54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4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4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4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4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B55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5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5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5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5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03" sId="15" numFmtId="4">
    <nc r="F44">
      <v>0</v>
    </nc>
  </rcc>
  <rcc rId="2404" sId="15" odxf="1" dxf="1">
    <nc r="G44">
      <f>G43+E44-F44</f>
    </nc>
    <odxf>
      <fill>
        <patternFill>
          <bgColor indexed="44"/>
        </patternFill>
      </fill>
      <border outline="0">
        <left/>
        <right/>
        <bottom/>
      </border>
    </odxf>
    <n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4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05" sId="15" numFmtId="19">
    <nc r="C45">
      <v>40362</v>
    </nc>
  </rcc>
  <rcc rId="2406" sId="15">
    <nc r="D45" t="inlineStr">
      <is>
        <t>병헌님 생일선물 - 노트북</t>
      </is>
    </nc>
  </rcc>
  <rcc rId="2407" sId="15" numFmtId="4">
    <nc r="F45">
      <v>1770000</v>
    </nc>
  </rcc>
  <rfmt sheetId="15" sqref="G45" start="0" length="0">
    <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dxf>
  </rfmt>
  <rfmt sheetId="15" sqref="H45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08" sId="15" numFmtId="19">
    <nc r="C46">
      <v>40364</v>
    </nc>
  </rcc>
  <rcc rId="2409" sId="15">
    <nc r="D46" t="inlineStr">
      <is>
        <t>20주년 기념품 제작 - 연필(BH, 사무실팀)</t>
      </is>
    </nc>
  </rcc>
  <rcc rId="2410" sId="15" numFmtId="4">
    <nc r="F46">
      <v>21500</v>
    </nc>
  </rcc>
  <rcc rId="2411" sId="15" odxf="1" dxf="1">
    <nc r="G46">
      <f>G45+E46-F46</f>
    </nc>
    <odxf>
      <fill>
        <patternFill>
          <bgColor indexed="44"/>
        </patternFill>
      </fill>
      <border outline="0">
        <left/>
        <right/>
        <bottom/>
      </border>
    </odxf>
    <n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6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12" sId="15" numFmtId="19">
    <nc r="C47">
      <v>40365</v>
    </nc>
  </rcc>
  <rcc rId="2413" sId="15">
    <nc r="D47" t="inlineStr">
      <is>
        <t>20주년 기념 - 단체축하카드 제작</t>
      </is>
    </nc>
  </rcc>
  <rcc rId="2414" sId="15" numFmtId="4">
    <nc r="F47">
      <v>161700</v>
    </nc>
  </rcc>
  <rcc rId="2415" sId="15" odxf="1" dxf="1">
    <nc r="G47">
      <f>G46+E47-F47</f>
    </nc>
    <odxf>
      <fill>
        <patternFill>
          <bgColor indexed="44"/>
        </patternFill>
      </fill>
      <border outline="0">
        <left/>
        <right/>
        <bottom/>
      </border>
    </odxf>
    <ndxf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7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16" sId="15" numFmtId="19">
    <nc r="C48">
      <v>40367</v>
    </nc>
  </rcc>
  <rcc rId="2417" sId="15">
    <nc r="D48" t="inlineStr">
      <is>
        <t>문구류 - 20주년기념</t>
      </is>
    </nc>
  </rcc>
  <rcc rId="2418" sId="15" numFmtId="4">
    <nc r="F48">
      <v>16600</v>
    </nc>
  </rcc>
  <rcc rId="2419" sId="15" odxf="1" dxf="1">
    <nc r="G48">
      <f>G47+E48-F48</f>
    </nc>
    <odxf>
      <font>
        <b/>
        <sz val="9"/>
        <color indexed="60"/>
      </font>
      <fill>
        <patternFill>
          <bgColor indexed="44"/>
        </patternFill>
      </fill>
      <border outline="0">
        <left/>
        <right/>
        <bottom style="medium">
          <color indexed="64"/>
        </bottom>
      </border>
    </odxf>
    <ndxf>
      <font>
        <b val="0"/>
        <sz val="9"/>
        <color indexed="60"/>
      </font>
      <fill>
        <patternFill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8" start="0" length="0">
    <dxf>
      <fill>
        <patternFill>
          <bgColor indexed="26"/>
        </patternFill>
      </fill>
      <border outline="0">
        <left style="hair">
          <color indexed="64"/>
        </left>
        <top style="hair">
          <color indexed="64"/>
        </top>
        <bottom style="hair">
          <color indexed="64"/>
        </bottom>
      </border>
    </dxf>
  </rfmt>
  <rcc rId="2420" sId="15">
    <nc r="D49" t="inlineStr">
      <is>
        <t>퀵비 - 충무로→부천(20주년기념물품)</t>
      </is>
    </nc>
  </rcc>
  <rcc rId="2421" sId="15" numFmtId="4">
    <nc r="F49">
      <v>25000</v>
    </nc>
  </rcc>
  <rcc rId="2422" sId="15" odxf="1" dxf="1">
    <nc r="G49">
      <f>G48+E49-F49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4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cc rId="2423" sId="15" numFmtId="19">
    <nc r="C50">
      <v>40368</v>
    </nc>
  </rcc>
  <rcc rId="2424" sId="15">
    <nc r="D50" t="inlineStr">
      <is>
        <t>교통비 - 20주년행사 물품 이동(부천→김포공항)</t>
      </is>
    </nc>
  </rcc>
  <rcc rId="2425" sId="15" numFmtId="4">
    <nc r="F50">
      <v>15000</v>
    </nc>
  </rcc>
  <rcc rId="2426" sId="15" odxf="1" dxf="1">
    <nc r="G50">
      <f>G49+E50-F50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cc rId="2427" sId="15">
    <nc r="D51" t="inlineStr">
      <is>
        <t>현금인출 수수료</t>
      </is>
    </nc>
  </rcc>
  <rcc rId="2428" sId="15" numFmtId="4">
    <nc r="F51">
      <v>1200</v>
    </nc>
  </rcc>
  <rcc rId="2429" sId="15" odxf="1" dxf="1">
    <nc r="G51">
      <f>G50+E51-F51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1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cc rId="2430" sId="15" odxf="1" dxf="1" numFmtId="19">
    <nc r="C52">
      <v>40369</v>
    </nc>
    <ndxf>
      <border outline="0">
        <bottom style="hair">
          <color indexed="64"/>
        </bottom>
      </border>
    </ndxf>
  </rcc>
  <rcc rId="2431" sId="15">
    <nc r="D52" t="inlineStr">
      <is>
        <t>20주년 기념 - 축하케잌</t>
      </is>
    </nc>
  </rcc>
  <rfmt sheetId="15" sqref="E52" start="0" length="0">
    <dxf>
      <border outline="0">
        <bottom style="hair">
          <color indexed="64"/>
        </bottom>
      </border>
    </dxf>
  </rfmt>
  <rcc rId="2432" sId="15" odxf="1" dxf="1" numFmtId="4">
    <nc r="F52">
      <v>900000</v>
    </nc>
    <ndxf>
      <border outline="0">
        <bottom style="hair">
          <color indexed="64"/>
        </bottom>
      </border>
    </ndxf>
  </rcc>
  <rcc rId="2433" sId="15" odxf="1" dxf="1">
    <nc r="G52">
      <f>G51+E52-F52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2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</rfmt>
  <rcc rId="2434" sId="15" odxf="1" dxf="1">
    <nc r="D53" t="inlineStr">
      <is>
        <t xml:space="preserve">                 - 축하초</t>
      </is>
    </nc>
    <ndxf>
      <numFmt numFmtId="0" formatCode="General"/>
    </ndxf>
  </rcc>
  <rcc rId="2435" sId="15" numFmtId="4">
    <nc r="F53">
      <v>7600</v>
    </nc>
  </rcc>
  <rcc rId="2436" sId="15" odxf="1" dxf="1">
    <nc r="G53">
      <f>G52+E53-F53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3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cc rId="2437" sId="15" numFmtId="19">
    <nc r="C54">
      <v>40373</v>
    </nc>
  </rcc>
  <rcc rId="2438" sId="15" odxf="1" dxf="1">
    <nc r="D54" t="inlineStr">
      <is>
        <t>6월 서버비(후이즈)</t>
      </is>
    </nc>
    <ndxf>
      <numFmt numFmtId="177" formatCode="mm&quot;월&quot;\ dd&quot;일&quot;"/>
    </ndxf>
  </rcc>
  <rcc rId="2439" sId="15" numFmtId="4">
    <nc r="F54">
      <v>214500</v>
    </nc>
  </rcc>
  <rcc rId="2440" sId="15" odxf="1" dxf="1">
    <nc r="G54">
      <f>G53+E54-F54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4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cc rId="2441" sId="15">
    <nc r="D55" t="inlineStr">
      <is>
        <t>7월 서버비(후이즈)</t>
      </is>
    </nc>
  </rcc>
  <rcc rId="2442" sId="15" numFmtId="4">
    <nc r="F55">
      <v>214500</v>
    </nc>
  </rcc>
  <rcc rId="2443" sId="15" odxf="1" dxf="1">
    <nc r="G55">
      <f>G54+E55-F55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5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56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6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6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E56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6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4" sId="15" odxf="1" dxf="1">
    <nc r="G56">
      <f>G55+E56-F56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6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57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7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7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57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7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5" sId="15" odxf="1" dxf="1">
    <nc r="G57">
      <f>G56+E57-F57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7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58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8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8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58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8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6" sId="15" odxf="1" dxf="1">
    <nc r="G58">
      <f>G57+E58-F58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8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5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5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5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59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59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7" sId="15" odxf="1" dxf="1">
    <nc r="G59">
      <f>G58+E59-F59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59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6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5" sqref="C6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D6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E60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fmt sheetId="15" sqref="F60" start="0" length="0">
    <dxf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</rfmt>
  <rcc rId="2448" sId="15" odxf="1" dxf="1">
    <nc r="G60">
      <f>G59+E60-F60</f>
    </nc>
    <odxf>
      <font>
        <sz val="9"/>
        <color indexed="17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hair">
          <color indexed="64"/>
        </right>
        <bottom style="hair">
          <color indexed="64"/>
        </bottom>
      </border>
    </ndxf>
  </rcc>
  <rfmt sheetId="15" sqref="H60" start="0" length="0">
    <dxf>
      <font>
        <sz val="9"/>
        <color indexed="60"/>
      </font>
      <fill>
        <patternFill patternType="solid">
          <bgColor indexed="26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</border>
    </dxf>
  </rfmt>
  <rfmt sheetId="15" sqref="B61" start="0" length="0">
    <dxf>
      <font>
        <sz val="9"/>
        <color indexed="60"/>
      </font>
      <fill>
        <patternFill patternType="solid">
          <bgColor indexed="45"/>
        </patternFill>
      </fill>
      <border outline="0">
        <left style="medium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C61" start="0" length="0">
    <dxf>
      <font>
        <sz val="9"/>
        <color indexed="60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D61" start="0" length="0">
    <dxf>
      <font>
        <sz val="9"/>
        <color indexed="60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E61" start="0" length="0">
    <dxf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15" sqref="F61" start="0" length="0">
    <dxf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cc rId="2449" sId="15" odxf="1" dxf="1">
    <nc r="G61">
      <f>G60-F61+E61</f>
    </nc>
    <odxf>
      <font>
        <b val="0"/>
        <sz val="9"/>
        <color indexed="17"/>
      </font>
      <fill>
        <patternFill patternType="none">
          <bgColor indexed="65"/>
        </patternFill>
      </fill>
      <border outline="0">
        <left/>
        <right/>
      </border>
    </odxf>
    <ndxf>
      <font>
        <b/>
        <sz val="9"/>
        <color indexed="60"/>
      </font>
      <fill>
        <patternFill patternType="solid">
          <bgColor indexed="45"/>
        </patternFill>
      </fill>
      <border outline="0">
        <left style="hair">
          <color indexed="64"/>
        </left>
        <right style="hair">
          <color indexed="64"/>
        </right>
      </border>
    </ndxf>
  </rcc>
  <rfmt sheetId="15" sqref="H61" start="0" length="0">
    <dxf>
      <font>
        <sz val="9"/>
        <color indexed="60"/>
      </font>
      <fill>
        <patternFill patternType="solid">
          <bgColor indexed="45"/>
        </patternFill>
      </fill>
      <border outline="0">
        <left style="hair">
          <color indexed="64"/>
        </left>
        <right style="medium">
          <color indexed="64"/>
        </right>
        <top style="hair">
          <color indexed="64"/>
        </top>
        <bottom style="medium">
          <color indexed="64"/>
        </bottom>
      </border>
    </dxf>
  </rfmt>
  <rfmt sheetId="15" sqref="G61" start="0" length="0">
    <dxf>
      <border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rc rId="2450" sId="15" ref="A44:XFD44" action="deleteRow">
    <undo index="0" exp="ref" v="1" dr="G44" r="G45" sId="15"/>
    <rfmt sheetId="15" xfDxf="1" sqref="A44:XFD44" start="0" length="0">
      <dxf>
        <font>
          <sz val="9"/>
        </font>
      </dxf>
    </rfmt>
    <rfmt sheetId="15" sqref="B44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44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D44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E44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44">
        <v>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44">
        <f>G43+E44-F44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medium">
            <color indexed="64"/>
          </top>
          <bottom style="hair">
            <color indexed="64"/>
          </bottom>
        </border>
      </ndxf>
    </rcc>
    <rfmt sheetId="15" sqref="H44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J44" start="0" length="0">
      <dxf>
        <font>
          <b/>
          <sz val="9"/>
        </font>
        <numFmt numFmtId="33" formatCode="_-* #,##0_-;\-* #,##0_-;_-* &quot;-&quot;_-;_-@_-"/>
      </dxf>
    </rfmt>
  </rrc>
  <rcc rId="2451" sId="15">
    <nc r="G44">
      <f>G43+E44-F44</f>
    </nc>
  </rcc>
  <rfmt sheetId="15" sqref="G43" start="0" length="0">
    <dxf>
      <border>
        <left style="hair">
          <color indexed="64"/>
        </left>
        <right style="hair">
          <color indexed="64"/>
        </right>
        <top style="hair">
          <color indexed="64"/>
        </top>
        <bottom style="medium">
          <color indexed="64"/>
        </bottom>
      </border>
    </dxf>
  </rfmt>
  <rcc rId="2452" sId="15">
    <nc r="B44">
      <v>1</v>
    </nc>
  </rcc>
  <rcc rId="2453" sId="15">
    <nc r="B45">
      <v>2</v>
    </nc>
  </rcc>
  <rcc rId="2454" sId="15">
    <nc r="B46">
      <v>3</v>
    </nc>
  </rcc>
  <rcc rId="2455" sId="15">
    <nc r="B47">
      <v>4</v>
    </nc>
  </rcc>
  <rcc rId="2456" sId="15">
    <nc r="B49">
      <v>5</v>
    </nc>
  </rcc>
  <rcc rId="2457" sId="15">
    <nc r="B51">
      <v>6</v>
    </nc>
  </rcc>
  <rcc rId="2458" sId="15">
    <nc r="B53">
      <v>7</v>
    </nc>
  </rcc>
  <rcc rId="2459" sId="15">
    <oc r="G6">
      <f>G5+E6-F6</f>
    </oc>
    <nc r="G6">
      <f>G5+E6-F6</f>
    </nc>
  </rcc>
  <rcc rId="2460" sId="15">
    <nc r="H6" t="inlineStr">
      <is>
        <t>아브로드</t>
      </is>
    </nc>
  </rcc>
  <rrc rId="2461" sId="15" ref="A11:XFD11" action="deleteRow">
    <undo index="0" exp="ref" v="1" dr="G11" r="G12" sId="15"/>
    <rfmt sheetId="15" xfDxf="1" sqref="A11:XFD11" start="0" length="0">
      <dxf>
        <font>
          <sz val="9"/>
        </font>
      </dxf>
    </rfmt>
    <rcc rId="0" sId="15" dxf="1">
      <nc r="B11">
        <v>5</v>
      </nc>
      <n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 numFmtId="19">
      <nc r="C11">
        <v>40283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D11" t="inlineStr">
        <is>
          <t>배송비 - 홍콩EMS(기념품 재배송 4건)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E11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5" dxf="1" numFmtId="4">
      <nc r="F11">
        <v>57600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5" dxf="1">
      <nc r="G11">
        <f>G10-F11+E11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15" dxf="1">
      <nc r="H11" t="inlineStr">
        <is>
          <t>김한아</t>
        </is>
      </nc>
      <n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5" sqref="J11" start="0" length="0">
      <dxf>
        <numFmt numFmtId="33" formatCode="_-* #,##0_-;\-* #,##0_-;_-* &quot;-&quot;_-;_-@_-"/>
      </dxf>
    </rfmt>
    <rfmt sheetId="15" sqref="K11" start="0" length="0">
      <dxf>
        <alignment horizontal="left" vertical="top" readingOrder="0"/>
      </dxf>
    </rfmt>
  </rrc>
  <rcc rId="2462" sId="15">
    <oc r="B11">
      <v>7</v>
    </oc>
    <nc r="B11">
      <v>5</v>
    </nc>
  </rcc>
  <rcc rId="2463" sId="15">
    <oc r="B12">
      <v>8</v>
    </oc>
    <nc r="B12">
      <v>6</v>
    </nc>
  </rcc>
  <rcc rId="2464" sId="15">
    <oc r="G11">
      <f>#REF!-F11+E11</f>
    </oc>
    <nc r="G11">
      <f>G10-F11+E11</f>
    </nc>
  </rcc>
  <rcc rId="2465" sId="15">
    <oc r="G12">
      <f>G11-F12+E12</f>
    </oc>
    <nc r="G12">
      <f>G11-F12+E12</f>
    </nc>
  </rcc>
  <rcc rId="2466" sId="15" numFmtId="4">
    <oc r="G13">
      <v>-1632056</v>
    </oc>
    <nc r="G13">
      <v>-1574456</v>
    </nc>
  </rcc>
  <rcc rId="2467" sId="15">
    <oc r="G14">
      <f>G13-F14+E14</f>
    </oc>
    <nc r="G14">
      <f>G13+E14-F14</f>
    </nc>
  </rcc>
  <rcc rId="2468" sId="15">
    <oc r="B16">
      <v>3</v>
    </oc>
    <nc r="B16">
      <v>2</v>
    </nc>
  </rcc>
  <rcc rId="2469" sId="15">
    <oc r="B17">
      <v>4</v>
    </oc>
    <nc r="B17">
      <v>3</v>
    </nc>
  </rcc>
  <rcc rId="2470" sId="15">
    <oc r="B18">
      <v>5</v>
    </oc>
    <nc r="B18">
      <v>4</v>
    </nc>
  </rcc>
  <rcc rId="2471" sId="15">
    <oc r="B19">
      <v>6</v>
    </oc>
    <nc r="B19">
      <v>5</v>
    </nc>
  </rcc>
  <rcc rId="2472" sId="15">
    <oc r="B21">
      <v>7</v>
    </oc>
    <nc r="B21">
      <v>6</v>
    </nc>
  </rcc>
  <rcc rId="2473" sId="15">
    <oc r="B22">
      <v>8</v>
    </oc>
    <nc r="B22">
      <v>7</v>
    </nc>
  </rcc>
  <rcc rId="2474" sId="15">
    <oc r="B26">
      <v>11</v>
    </oc>
    <nc r="B26">
      <v>8</v>
    </nc>
  </rcc>
  <rcv guid="{02B336AA-C04D-4AFC-94DE-6EA679E97967}" action="delete"/>
  <rcv guid="{02B336AA-C04D-4AFC-94DE-6EA679E97967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fmt sheetId="15" sqref="H40" start="0" length="2147483647">
    <dxf>
      <font>
        <color auto="1"/>
      </font>
    </dxf>
  </rfmt>
  <rcc rId="2475" sId="15">
    <oc r="D22" t="inlineStr">
      <is>
        <t>연합MT 한국</t>
      </is>
    </oc>
    <nc r="D22" t="inlineStr">
      <is>
        <t>연합MT - 한국</t>
      </is>
    </nc>
  </rcc>
  <rcc rId="2476" sId="15">
    <oc r="D23" t="inlineStr">
      <is>
        <t xml:space="preserve">            일본</t>
      </is>
    </oc>
    <nc r="D23" t="inlineStr">
      <is>
        <t>연합MT - 일본</t>
      </is>
    </nc>
  </rcc>
  <rcv guid="{02B336AA-C04D-4AFC-94DE-6EA679E97967}" action="delete"/>
  <rcv guid="{02B336AA-C04D-4AFC-94DE-6EA679E97967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2.xml><?xml version="1.0" encoding="utf-8"?>
<revisions xmlns="http://schemas.openxmlformats.org/spreadsheetml/2006/main" xmlns:r="http://schemas.openxmlformats.org/officeDocument/2006/relationships">
  <rrc rId="1429" sId="2" ref="A55:XFD55" action="insertRow"/>
  <rcc rId="1430" sId="2" numFmtId="19">
    <nc r="C55">
      <v>40282</v>
    </nc>
  </rcc>
  <rfmt sheetId="2" sqref="D55" start="0" length="0">
    <dxf/>
  </rfmt>
  <rcc rId="1431" sId="2" numFmtId="4">
    <nc r="E55">
      <v>510000</v>
    </nc>
  </rcc>
  <rrc rId="1432" sId="2" ref="A56:XFD56" action="insertRow"/>
  <rrc rId="1433" sId="2" ref="A56:XFD56" action="insertRow"/>
  <rrc rId="1434" sId="2" ref="A56:XFD57" action="insertRow"/>
  <rcc rId="1435" sId="2">
    <nc r="D55" t="inlineStr">
      <is>
        <t>연합MT한국 - 개별이동(17*30,000)</t>
      </is>
    </nc>
  </rcc>
  <rcc rId="1436" sId="2">
    <nc r="D56" t="inlineStr">
      <is>
        <t xml:space="preserve">                 - 단체이동(18*44,000)</t>
      </is>
    </nc>
  </rcc>
  <rcc rId="1437" sId="2" numFmtId="4">
    <nc r="E56">
      <v>792000</v>
    </nc>
  </rcc>
  <rcc rId="1438" sId="2">
    <nc r="G55">
      <f>G54-F55+E55</f>
    </nc>
  </rcc>
  <rcc rId="1439" sId="2">
    <nc r="G56">
      <f>G55-F56+E56</f>
    </nc>
  </rcc>
  <rcc rId="1440" sId="2">
    <nc r="G57">
      <f>G56-F57+E57</f>
    </nc>
  </rcc>
  <rcc rId="1441" sId="2">
    <nc r="G58">
      <f>G57-F58+E58</f>
    </nc>
  </rcc>
  <rcc rId="1442" sId="2">
    <nc r="G59">
      <f>G58-F59+E59</f>
    </nc>
  </rcc>
  <rrc rId="1443" sId="2" ref="A57:XFD57" action="deleteRow">
    <undo index="0" exp="ref" v="1" dr="G57" r="G58" sId="2"/>
    <rfmt sheetId="2" xfDxf="1" sqref="A57:XFD57" start="0" length="0">
      <dxf>
        <font>
          <sz val="9"/>
        </font>
      </dxf>
    </rfmt>
    <rfmt sheetId="2" sqref="B57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7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57" start="0" length="0">
      <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5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5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7">
        <f>G56-F57+E57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7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7" start="0" length="0">
      <dxf>
        <alignment horizontal="left" vertical="top" readingOrder="0"/>
      </dxf>
    </rfmt>
  </rrc>
  <rrc rId="1444" sId="2" ref="A57:XFD57" action="deleteRow">
    <undo index="0" exp="ref" v="1" dr="G57" r="G58" sId="2"/>
    <rfmt sheetId="2" xfDxf="1" sqref="A57:XFD57" start="0" length="0">
      <dxf>
        <font>
          <sz val="9"/>
        </font>
      </dxf>
    </rfmt>
    <rfmt sheetId="2" sqref="B57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7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57" start="0" length="0">
      <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5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5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7">
        <f>#REF!-F57+E57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7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7" start="0" length="0">
      <dxf>
        <alignment horizontal="left" vertical="top" readingOrder="0"/>
      </dxf>
    </rfmt>
  </rrc>
  <rrc rId="1445" sId="2" ref="A57:XFD57" action="deleteRow">
    <undo index="0" exp="ref" v="1" dr="G57" r="G58" sId="2"/>
    <rfmt sheetId="2" xfDxf="1" sqref="A57:XFD57" start="0" length="0">
      <dxf>
        <font>
          <sz val="9"/>
        </font>
      </dxf>
    </rfmt>
    <rfmt sheetId="2" sqref="B57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7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57" start="0" length="0">
      <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5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5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7">
        <f>#REF!-F57+E57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7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7" start="0" length="0">
      <dxf>
        <alignment horizontal="left" vertical="top" readingOrder="0"/>
      </dxf>
    </rfmt>
  </rrc>
  <rrc rId="1446" sId="2" ref="A59:XFD59" action="insertRow"/>
  <rrc rId="1447" sId="2" ref="A59:XFD59" action="insertRow"/>
  <rcc rId="1448" sId="2" numFmtId="19">
    <nc r="C59">
      <v>40287</v>
    </nc>
  </rcc>
  <rcc rId="1449" sId="2">
    <nc r="D59" t="inlineStr">
      <is>
        <t>루버스 정모 식대</t>
      </is>
    </nc>
  </rcc>
  <rcc rId="1450" sId="2" numFmtId="4">
    <nc r="E59">
      <v>301000</v>
    </nc>
  </rcc>
  <rrc rId="1451" sId="2" ref="A59:XFD59" action="deleteRow">
    <rfmt sheetId="2" xfDxf="1" sqref="A59:XFD59" start="0" length="0">
      <dxf>
        <font>
          <sz val="9"/>
        </font>
      </dxf>
    </rfmt>
    <rfmt sheetId="2" sqref="B59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 numFmtId="19">
      <nc r="C59">
        <v>40287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9" t="inlineStr">
        <is>
          <t>루버스 정모 식대</t>
        </is>
      </nc>
      <n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E59">
        <v>301000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59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G59" start="0" length="0">
      <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59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9" start="0" length="0">
      <dxf>
        <alignment horizontal="left" vertical="top" readingOrder="0"/>
      </dxf>
    </rfmt>
  </rrc>
  <rrc rId="1452" sId="2" ref="A59:XFD59" action="deleteRow">
    <rfmt sheetId="2" xfDxf="1" sqref="A59:XFD59" start="0" length="0">
      <dxf>
        <font>
          <sz val="9"/>
        </font>
      </dxf>
    </rfmt>
    <rfmt sheetId="2" sqref="B59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9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59" start="0" length="0">
      <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59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59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G59" start="0" length="0">
      <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59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9" start="0" length="0">
      <dxf>
        <alignment horizontal="left" vertical="top" readingOrder="0"/>
      </dxf>
    </rfmt>
  </rrc>
  <rcc rId="1453" sId="2">
    <oc r="D64" t="inlineStr">
      <is>
        <t>연합MT 선물 - BH&amp;C 노트15개*8000</t>
      </is>
    </oc>
    <nc r="D64" t="inlineStr">
      <is>
        <t>연합MT 선물 - BH&amp;C 노트(15개*8000)</t>
      </is>
    </nc>
  </rcc>
  <rrc rId="1454" sId="2" ref="A65:XFD65" action="insertRow"/>
  <rrc rId="1455" sId="2" ref="A65:XFD65" action="insertRow"/>
  <rcc rId="1456" sId="2">
    <nc r="D65" t="inlineStr">
      <is>
        <t>엽합MT 운영진 회의 식대</t>
      </is>
    </nc>
  </rcc>
  <rcc rId="1457" sId="2" numFmtId="4">
    <nc r="F65">
      <v>22600</v>
    </nc>
  </rcc>
  <rcc rId="1458" sId="2" numFmtId="4">
    <nc r="F66">
      <v>0</v>
    </nc>
  </rcc>
  <rcc rId="1459" sId="2" numFmtId="4">
    <oc r="F71">
      <v>10000</v>
    </oc>
    <nc r="F71">
      <v>10500</v>
    </nc>
  </rcc>
  <rcc rId="1460" sId="2">
    <nc r="D67" t="inlineStr">
      <is>
        <t>연합MT 관련 - BH영상촬영(케익)</t>
      </is>
    </nc>
  </rcc>
  <rrc rId="1461" sId="2" ref="A66:XFD66" action="deleteRow">
    <rfmt sheetId="2" xfDxf="1" sqref="A66:XFD66" start="0" length="0">
      <dxf>
        <font>
          <sz val="9"/>
        </font>
      </dxf>
    </rfmt>
    <rfmt sheetId="2" sqref="B66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6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6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 numFmtId="4">
      <nc r="F66">
        <v>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G6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6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6" start="0" length="0">
      <dxf>
        <alignment horizontal="left" vertical="top" readingOrder="0"/>
      </dxf>
    </rfmt>
  </rrc>
  <rrc rId="1462" sId="2" ref="A67:XFD67" action="insertRow"/>
  <rrc rId="1463" sId="2" ref="A67:XFD67" action="deleteRow"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G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rc rId="1464" sId="2" ref="A67:XFD67" action="deleteRow">
    <undo index="0" exp="ref" v="1" dr="G67" r="G68" sId="2"/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 numFmtId="4">
      <nc r="F67">
        <v>0</v>
      </nc>
      <n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67">
        <f>G66-F67+E67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rc rId="1465" sId="2" ref="A67:XFD68" action="insertRow"/>
  <rcc rId="1466" sId="2">
    <nc r="G65">
      <f>G64-F65+E65</f>
    </nc>
  </rcc>
  <rcc rId="1467" sId="2">
    <oc r="G66">
      <f>G64-F66+E66</f>
    </oc>
    <nc r="G66">
      <f>G65-F66+E66</f>
    </nc>
  </rcc>
  <rcc rId="1468" sId="2">
    <nc r="G67">
      <f>G66-F67+E67</f>
    </nc>
  </rcc>
  <rcc rId="1469" sId="2">
    <nc r="G68">
      <f>G67-F68+E68</f>
    </nc>
  </rcc>
  <rrc rId="1470" sId="2" ref="A67:XFD67" action="deleteRow">
    <undo index="0" exp="ref" v="1" dr="G67" r="G68" sId="2"/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67">
        <f>G66-F67+E67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rc rId="1471" sId="2" ref="A67:XFD67" action="deleteRow">
    <undo index="0" exp="ref" v="1" dr="G67" r="G68" sId="2"/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7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67">
        <f>#REF!-F67+E67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cc rId="1472" sId="2">
    <oc r="G67">
      <f>#REF!-F69+E69</f>
    </oc>
    <nc r="G67">
      <f>G66-F67+E67</f>
    </nc>
  </rcc>
  <rcc rId="1473" sId="2">
    <oc r="G68">
      <f>G69-F70+E70</f>
    </oc>
    <nc r="G68">
      <f>G67-F68+E68</f>
    </nc>
  </rcc>
  <rcc rId="1474" sId="2">
    <oc r="D69" t="inlineStr">
      <is>
        <t>연합MT 준비물 - 줄넘기,보드지우개 외</t>
      </is>
    </oc>
    <nc r="D69" t="inlineStr">
      <is>
        <t xml:space="preserve">            - 준비물(줄넘기,보드지우개 외)</t>
      </is>
    </nc>
  </rcc>
  <rcc rId="1475" sId="2">
    <oc r="D70" t="inlineStr">
      <is>
        <t>운영진 회의 식대-연합MT관련</t>
      </is>
    </oc>
    <nc r="D70" t="inlineStr">
      <is>
        <t xml:space="preserve">            - 운영진 회의 식대</t>
      </is>
    </nc>
  </rcc>
  <rcc rId="1476" sId="2">
    <nc r="D71" t="inlineStr">
      <is>
        <t xml:space="preserve">            - MT물품 배송비(명동→춘천)</t>
      </is>
    </nc>
  </rcc>
  <rcc rId="1477" sId="2" numFmtId="4">
    <nc r="F71">
      <v>21500</v>
    </nc>
  </rcc>
  <rcc rId="1478" sId="2" numFmtId="19">
    <nc r="C72">
      <v>40312</v>
    </nc>
  </rcc>
  <rcc rId="1479" sId="2">
    <nc r="D72" t="inlineStr">
      <is>
        <t>연합MT - 현수막 제작(2개)</t>
      </is>
    </nc>
  </rcc>
  <rcc rId="1480" sId="2" numFmtId="4">
    <nc r="F72">
      <v>40000</v>
    </nc>
  </rcc>
  <rrc rId="1481" sId="2" ref="A67:XFD67" action="insertRow"/>
  <rcc rId="1482" sId="2">
    <nc r="D67" t="inlineStr">
      <is>
        <t xml:space="preserve">                   </t>
      </is>
    </nc>
  </rcc>
  <rrc rId="1483" sId="2" ref="A67:XFD67" action="deleteRow">
    <rfmt sheetId="2" xfDxf="1" sqref="A67:XFD67" start="0" length="0">
      <dxf>
        <font>
          <sz val="9"/>
        </font>
      </dxf>
    </rfmt>
    <rfmt sheetId="2" sqref="B67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7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D67" t="inlineStr">
        <is>
          <t xml:space="preserve">                   </t>
        </is>
      </nc>
      <n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E67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7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G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2" sqref="H67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7" start="0" length="0">
      <dxf>
        <alignment horizontal="left" vertical="top" readingOrder="0"/>
      </dxf>
    </rfmt>
  </rrc>
  <rrc rId="1484" sId="2" ref="A60:XFD60" action="deleteRow">
    <rfmt sheetId="2" xfDxf="1" sqref="A60:XFD60" start="0" length="0">
      <dxf>
        <font>
          <sz val="9"/>
        </font>
      </dxf>
    </rfmt>
    <rfmt sheetId="2" sqref="B60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60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60" start="0" length="0">
      <dxf>
        <font>
          <sz val="9"/>
          <color indexed="49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60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60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60">
        <f>G59-F60+E60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60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60" start="0" length="0">
      <dxf>
        <alignment horizontal="left" vertical="top" readingOrder="0"/>
      </dxf>
    </rfmt>
  </rrc>
  <rrc rId="1485" sId="2" ref="A59:XFD59" action="insertRow"/>
  <rcc rId="1486" sId="2" numFmtId="19">
    <nc r="C59">
      <v>40289</v>
    </nc>
  </rcc>
  <rcc rId="1487" sId="2">
    <nc r="D59" t="inlineStr">
      <is>
        <t>연합MT - BH사진포장</t>
      </is>
    </nc>
  </rcc>
  <rcc rId="1488" sId="2" numFmtId="4">
    <nc r="F59">
      <v>950</v>
    </nc>
  </rcc>
  <rcc rId="1489" sId="2">
    <oc r="G60">
      <f>G58-F59+E59</f>
    </oc>
    <nc r="G60">
      <f>G59-F60+E60</f>
    </nc>
  </rcc>
  <rcc rId="1490" sId="2" numFmtId="4">
    <oc r="F66">
      <v>28000</v>
    </oc>
    <nc r="F66">
      <v>123500</v>
    </nc>
  </rcc>
  <rrc rId="1491" sId="2" ref="A72:XFD72" action="insertRow"/>
  <rcc rId="1492" sId="2">
    <nc r="G72">
      <f>G71-F72+E72</f>
    </nc>
  </rcc>
  <rrc rId="1493" sId="2" ref="A73:XFD73" action="insertRow"/>
  <rcc rId="1494" sId="2">
    <nc r="D73" t="inlineStr">
      <is>
        <t xml:space="preserve">            - 선물포장</t>
      </is>
    </nc>
  </rcc>
  <rcc rId="1495" sId="2">
    <nc r="D72" t="inlineStr">
      <is>
        <t xml:space="preserve">            - 선물(미샤 팩)</t>
      </is>
    </nc>
  </rcc>
  <rcc rId="1496" sId="2" numFmtId="4">
    <nc r="F73">
      <v>13000</v>
    </nc>
  </rcc>
  <rcc rId="1497" sId="2" numFmtId="4">
    <nc r="F72">
      <v>84000</v>
    </nc>
  </rcc>
  <rcc rId="1498" sId="2">
    <nc r="G73">
      <f>G72-F73+E73</f>
    </nc>
  </rcc>
  <rcc rId="1499" sId="2" numFmtId="19">
    <nc r="C78">
      <v>40314</v>
    </nc>
  </rcc>
  <rcc rId="1500" sId="2">
    <nc r="D78" t="inlineStr">
      <is>
        <t>연합MT - 교통비(잠실→한남)</t>
      </is>
    </nc>
  </rcc>
  <rcc rId="1501" sId="2" numFmtId="4">
    <nc r="F78">
      <v>14100</v>
    </nc>
  </rcc>
  <rrc rId="1502" sId="2" ref="A75:XFD75" action="insertRow"/>
  <rcc rId="1503" sId="2">
    <nc r="D75" t="inlineStr">
      <is>
        <t xml:space="preserve">            - 일정표외 출력</t>
      </is>
    </nc>
  </rcc>
  <rcc rId="1504" sId="2" numFmtId="4">
    <nc r="F75">
      <v>26860</v>
    </nc>
  </rcc>
  <rrc rId="1505" sId="2" ref="A76:XFD76" action="insertRow"/>
  <rfmt sheetId="2" sqref="J66:J73" start="0" length="0">
    <dxf>
      <numFmt numFmtId="35" formatCode="_-* #,##0.00_-;\-* #,##0.00_-;_-* &quot;-&quot;??_-;_-@_-"/>
    </dxf>
  </rfmt>
  <rfmt sheetId="2" sqref="J64:J77" start="0" length="0">
    <dxf>
      <numFmt numFmtId="32" formatCode="_-&quot;₩&quot;* #,##0_-;\-&quot;₩&quot;* #,##0_-;_-&quot;₩&quot;* &quot;-&quot;_-;_-@_-"/>
    </dxf>
  </rfmt>
  <rfmt sheetId="2" sqref="J64:J77" start="0" length="0">
    <dxf>
      <numFmt numFmtId="33" formatCode="_-* #,##0_-;\-* #,##0_-;_-* &quot;-&quot;_-;_-@_-"/>
    </dxf>
  </rfmt>
  <rcc rId="1506" sId="2" numFmtId="19">
    <nc r="C76">
      <v>40313</v>
    </nc>
  </rcc>
  <rrc rId="1507" sId="2" ref="A77:XFD77" action="insertRow"/>
  <rfmt sheetId="2" sqref="D76" start="0" length="0">
    <dxf>
      <font>
        <sz val="9"/>
        <color indexed="49"/>
      </font>
      <numFmt numFmtId="177" formatCode="mm&quot;월&quot;\ dd&quot;일&quot;"/>
      <alignment horizontal="left" vertical="top" readingOrder="0"/>
    </dxf>
  </rfmt>
  <rfmt sheetId="2" sqref="D77" start="0" length="0">
    <dxf>
      <font>
        <sz val="9"/>
        <color indexed="49"/>
      </font>
      <numFmt numFmtId="177" formatCode="mm&quot;월&quot;\ dd&quot;일&quot;"/>
      <alignment horizontal="left" vertical="top" readingOrder="0"/>
    </dxf>
  </rfmt>
  <rfmt sheetId="2" sqref="D76:D77" start="0" length="2147483647">
    <dxf>
      <font>
        <color indexed="60"/>
      </font>
    </dxf>
  </rfmt>
  <rcc rId="1508" sId="2" numFmtId="4">
    <nc r="E76">
      <v>510000</v>
    </nc>
  </rcc>
  <rrc rId="1509" sId="2" ref="A55:XFD55" action="deleteRow">
    <undo index="0" exp="ref" v="1" dr="G55" r="G56" sId="2"/>
    <rfmt sheetId="2" xfDxf="1" sqref="A55:XFD55" start="0" length="0">
      <dxf>
        <font>
          <sz val="9"/>
        </font>
      </dxf>
    </rfmt>
    <rfmt sheetId="2" sqref="B55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 numFmtId="19">
      <nc r="C55">
        <v>40282</v>
      </nc>
      <n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5" t="inlineStr">
        <is>
          <t>연합MT한국 - 개별이동(17*30,000)</t>
        </is>
      </nc>
      <n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E55">
        <v>510000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5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5">
        <f>G54-F55+E55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5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5" start="0" length="0">
      <dxf>
        <alignment horizontal="left" vertical="top" readingOrder="0"/>
      </dxf>
    </rfmt>
  </rrc>
  <rrc rId="1510" sId="2" ref="A55:XFD55" action="deleteRow">
    <undo index="0" exp="ref" v="1" dr="G55" r="G56" sId="2"/>
    <rfmt sheetId="2" xfDxf="1" sqref="A55:XFD55" start="0" length="0">
      <dxf>
        <font>
          <sz val="9"/>
        </font>
      </dxf>
    </rfmt>
    <rfmt sheetId="2" sqref="B55" start="0" length="0">
      <dxf>
        <font>
          <sz val="9"/>
          <color indexed="49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55" start="0" length="0">
      <dxf>
        <font>
          <b/>
          <sz val="9"/>
          <color indexed="49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D55" t="inlineStr">
        <is>
          <t xml:space="preserve">                 - 단체이동(18*44,000)</t>
        </is>
      </nc>
      <ndxf>
        <font>
          <sz val="9"/>
          <color indexed="49"/>
        </font>
        <numFmt numFmtId="177" formatCode="mm&quot;월&quot;\ dd&quot;일&quot;"/>
        <fill>
          <patternFill patternType="solid">
            <bgColor indexed="26"/>
          </patternFill>
        </fill>
        <alignment horizontal="left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E55">
        <v>792000</v>
      </nc>
      <n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5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5">
        <f>#REF!-F55+E55</f>
      </nc>
      <ndxf>
        <font>
          <sz val="9"/>
          <color indexed="17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55" start="0" length="0">
      <dxf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55" start="0" length="0">
      <dxf>
        <alignment horizontal="left" vertical="top" readingOrder="0"/>
      </dxf>
    </rfmt>
  </rrc>
  <rcc rId="1511" sId="2">
    <oc r="G55">
      <f>G54-F56+E56</f>
    </oc>
    <nc r="G55">
      <f>G54-F55+E55</f>
    </nc>
  </rcc>
  <rcc rId="1512" sId="2">
    <oc r="G56">
      <f>G57-F58+E58</f>
    </oc>
    <nc r="G56">
      <f>G55-F56+E56</f>
    </nc>
  </rcc>
  <rcc rId="1513" sId="2">
    <nc r="G57">
      <f>G56-F57+E57</f>
    </nc>
  </rcc>
  <rcc rId="1514" sId="2" numFmtId="4">
    <oc r="G59">
      <v>18373153</v>
    </oc>
    <nc r="G59">
      <v>18372203</v>
    </nc>
  </rcc>
  <rrc rId="1515" sId="2" ref="A76:XFD76" action="insertRow"/>
  <rcc rId="1516" sId="2">
    <nc r="D74" t="inlineStr">
      <is>
        <t>연합MT 한국 - 개별이동(17*30,000)</t>
      </is>
    </nc>
  </rcc>
  <rrc rId="1517" sId="2" ref="A77:XFD77" action="insertRow"/>
  <rrc rId="1518" sId="2" ref="A78:XFD78" action="insertRow"/>
  <rcc rId="1519" sId="2" numFmtId="4">
    <nc r="E76">
      <v>150000</v>
    </nc>
  </rcc>
  <rcc rId="1520" sId="2">
    <nc r="D77" t="inlineStr">
      <is>
        <t xml:space="preserve">                   - 단체이동(22*44,000)</t>
      </is>
    </nc>
  </rcc>
  <rcc rId="1521" sId="2" numFmtId="4">
    <nc r="E77">
      <v>968000</v>
    </nc>
  </rcc>
  <rrc rId="1522" sId="2" ref="A76:XFD76" action="insertRow"/>
  <rcc rId="1523" sId="2">
    <nc r="D76" t="inlineStr">
      <is>
        <t xml:space="preserve">                   - 단체이동(2*14,000)</t>
      </is>
    </nc>
  </rcc>
  <rcc rId="1524" sId="2" numFmtId="4">
    <nc r="E76">
      <v>28000</v>
    </nc>
  </rcc>
  <rcc rId="1525" sId="2">
    <nc r="D79" t="inlineStr">
      <is>
        <t xml:space="preserve">                   - 단체이동 편도(6*7,000)</t>
      </is>
    </nc>
  </rcc>
  <rcc rId="1526" sId="2" numFmtId="4">
    <nc r="E79">
      <v>42000</v>
    </nc>
  </rcc>
  <rrc rId="1527" sId="2" ref="A83:XFD83" action="insertRow"/>
  <rrc rId="1528" sId="2" ref="A83:XFD83" action="insertRow"/>
  <rrc rId="1529" sId="2" ref="A74:XFD74" action="insertRow"/>
  <rrc rId="1530" sId="2" ref="A74:XFD74" action="insertRow"/>
  <rrc rId="1531" sId="2" ref="A74:XFD74" action="insertRow"/>
  <rcc rId="1532" sId="2">
    <nc r="D74" t="inlineStr">
      <is>
        <t>연합MT  - 문구(A4용지)</t>
      </is>
    </nc>
  </rcc>
  <rcc rId="1533" sId="2" numFmtId="4">
    <nc r="F74">
      <v>4000</v>
    </nc>
  </rcc>
  <rcc rId="1534" sId="2">
    <nc r="D75" t="inlineStr">
      <is>
        <t xml:space="preserve">             - 교통비(한남→잠실)</t>
      </is>
    </nc>
  </rcc>
  <rcc rId="1535" sId="2" numFmtId="4">
    <nc r="F75">
      <v>9900</v>
    </nc>
  </rcc>
  <rcc rId="1536" sId="2">
    <nc r="D76" t="inlineStr">
      <is>
        <t xml:space="preserve">             - 빵 50개</t>
      </is>
    </nc>
  </rcc>
  <rcc rId="1537" sId="2" numFmtId="4">
    <nc r="F76">
      <v>42000</v>
    </nc>
  </rcc>
  <rcc rId="1538" sId="2">
    <nc r="G75">
      <f>G74-F75+E75</f>
    </nc>
  </rcc>
  <rcc rId="1539" sId="2">
    <nc r="G76">
      <f>G75-F76+E76</f>
    </nc>
  </rcc>
  <rcc rId="1540" sId="2">
    <nc r="G77">
      <f>G76-F77+E77</f>
    </nc>
  </rcc>
  <rcc rId="1541" sId="2">
    <nc r="G78">
      <f>G77-F78+E78</f>
    </nc>
  </rcc>
  <rcc rId="1542" sId="2">
    <nc r="G79">
      <f>G78-F79+E79</f>
    </nc>
  </rcc>
  <rcc rId="1543" sId="2">
    <nc r="G80">
      <f>G79-F80+E80</f>
    </nc>
  </rcc>
  <rcc rId="1544" sId="2">
    <nc r="G81">
      <f>G80-F81+E81</f>
    </nc>
  </rcc>
  <rcc rId="1545" sId="2">
    <nc r="G82">
      <f>G81-F82+E82</f>
    </nc>
  </rcc>
  <rcc rId="1546" sId="2">
    <oc r="G83">
      <f>G74-F76+E76</f>
    </oc>
    <nc r="G83">
      <f>G82-F83+E83</f>
    </nc>
  </rcc>
  <rcc rId="1547" sId="2">
    <oc r="G84">
      <f>G76-F77+E77</f>
    </oc>
    <nc r="G84">
      <f>G83-F84+E84</f>
    </nc>
  </rcc>
  <rcc rId="1548" sId="2">
    <oc r="G85">
      <f>G84-F85+E85</f>
    </oc>
    <nc r="G85">
      <f>G84-F85+E85</f>
    </nc>
  </rcc>
  <rcc rId="1549" sId="2">
    <nc r="G86">
      <f>G85-F86+E86</f>
    </nc>
  </rcc>
  <rcc rId="1550" sId="2">
    <nc r="G87">
      <f>G86-F87+E87</f>
    </nc>
  </rcc>
  <rcc rId="1551" sId="2">
    <nc r="D80" t="inlineStr">
      <is>
        <t>연합MT 일본 - 개별이동(5*30,000)</t>
      </is>
    </nc>
  </rcc>
  <rcc rId="1552" sId="2">
    <nc r="D83" t="inlineStr">
      <is>
        <t xml:space="preserve">                   - 교통비 환불(8*7,000)</t>
      </is>
    </nc>
  </rcc>
  <rcc rId="1553" sId="2" numFmtId="4">
    <nc r="F83">
      <v>56000</v>
    </nc>
  </rcc>
  <rcc rId="1554" sId="2">
    <nc r="D78" t="inlineStr">
      <is>
        <t xml:space="preserve">                   - 단체이동(17*44,000)</t>
      </is>
    </nc>
  </rcc>
  <rcc rId="1555" sId="2" numFmtId="4">
    <nc r="E78">
      <v>748000</v>
    </nc>
  </rcc>
  <rrc rId="1556" sId="2" ref="A85:XFD85" action="deleteRow">
    <undo index="0" exp="ref" v="1" dr="G85" r="G86" sId="2"/>
    <rfmt sheetId="2" xfDxf="1" sqref="A85:XFD85" start="0" length="0">
      <dxf>
        <font>
          <sz val="9"/>
        </font>
      </dxf>
    </rfmt>
    <rfmt sheetId="2" sqref="B8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8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85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8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8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85">
        <f>G84-F85+E85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8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85" start="0" length="0">
      <dxf>
        <alignment horizontal="left" vertical="top" readingOrder="0"/>
      </dxf>
    </rfmt>
  </rrc>
  <rrc rId="1557" sId="2" ref="A85:XFD85" action="deleteRow">
    <undo index="0" exp="ref" v="1" dr="G85" r="G86" sId="2"/>
    <rfmt sheetId="2" xfDxf="1" sqref="A85:XFD85" start="0" length="0">
      <dxf>
        <font>
          <sz val="9"/>
        </font>
      </dxf>
    </rfmt>
    <rfmt sheetId="2" sqref="B8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8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85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8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8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85">
        <f>#REF!-F85+E85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8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85" start="0" length="0">
      <dxf>
        <alignment horizontal="left" vertical="top" readingOrder="0"/>
      </dxf>
    </rfmt>
  </rrc>
  <rrc rId="1558" sId="2" ref="A85:XFD85" action="deleteRow">
    <undo index="0" exp="ref" v="1" dr="G85" r="G86" sId="2"/>
    <rfmt sheetId="2" xfDxf="1" sqref="A85:XFD85" start="0" length="0">
      <dxf>
        <font>
          <sz val="9"/>
        </font>
      </dxf>
    </rfmt>
    <rfmt sheetId="2" sqref="B8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C8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D85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E8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F8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85">
        <f>#REF!-F85+E85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2" sqref="H8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2" sqref="K85" start="0" length="0">
      <dxf>
        <alignment horizontal="left" vertical="top" readingOrder="0"/>
      </dxf>
    </rfmt>
  </rrc>
  <rrc rId="1559" sId="2" ref="A72:XFD72" action="insertRow"/>
  <rrc rId="1560" sId="2" ref="A72:XFD72" action="insertRow"/>
  <rcc rId="1561" sId="2" numFmtId="19">
    <nc r="C72">
      <v>40310</v>
    </nc>
  </rcc>
  <rcc rId="1562" sId="2">
    <nc r="D72" t="inlineStr">
      <is>
        <t>연합MT - 단체티제작</t>
      </is>
    </nc>
  </rcc>
  <rcc rId="1563" sId="2" numFmtId="4">
    <nc r="F72">
      <v>271000</v>
    </nc>
  </rcc>
  <rcc rId="1564" sId="2">
    <nc r="G72">
      <f>G71-F72+E72</f>
    </nc>
  </rcc>
  <rcc rId="1565" sId="2">
    <nc r="G73">
      <f>G72-F73+E73</f>
    </nc>
  </rcc>
  <rcc rId="1566" sId="2">
    <oc r="G74">
      <f>G71-F73+E73</f>
    </oc>
    <nc r="G74">
      <f>G73-F74+E74</f>
    </nc>
  </rcc>
  <rcc rId="1567" sId="2">
    <nc r="G75">
      <f>G74-F75+E75</f>
    </nc>
  </rcc>
  <rcc rId="1568" sId="2">
    <nc r="G76">
      <f>G75-F76+E76</f>
    </nc>
  </rcc>
  <rcc rId="1569" sId="2">
    <nc r="D73" t="inlineStr">
      <is>
        <t>5월 서버비(후이즈)</t>
      </is>
    </nc>
  </rcc>
  <rcc rId="1570" sId="2" numFmtId="4">
    <nc r="F73">
      <v>214500</v>
    </nc>
  </rcc>
  <rcc rId="1571" sId="2" numFmtId="19">
    <nc r="C88">
      <v>40318</v>
    </nc>
  </rcc>
  <rcc rId="1572" sId="2">
    <nc r="D88" t="inlineStr">
      <is>
        <t>연합MT - 교통비(잠실→수원)</t>
      </is>
    </nc>
  </rcc>
  <rcc rId="1573" sId="2" numFmtId="4">
    <nc r="F88">
      <v>50000</v>
    </nc>
  </rcc>
  <rcc rId="1574" sId="2">
    <oc r="H41" t="inlineStr">
      <is>
        <t>잔금1,050,000</t>
      </is>
    </oc>
    <nc r="H41"/>
  </rcc>
  <rcc rId="1575" sId="2" numFmtId="19">
    <nc r="C91">
      <v>40326</v>
    </nc>
  </rcc>
  <rcc rId="1576" sId="2">
    <nc r="D91" t="inlineStr">
      <is>
        <t>기념품 재발송(쿠션&amp;토이)</t>
      </is>
    </nc>
  </rcc>
  <rcc rId="1577" sId="2" numFmtId="4">
    <nc r="F91">
      <v>19500</v>
    </nc>
  </rcc>
  <rrc rId="1578" sId="2" ref="A87:XFD87" action="insertRow"/>
  <rcc rId="1579" sId="2" numFmtId="4">
    <nc r="F87">
      <v>91800</v>
    </nc>
  </rcc>
  <rcc rId="1580" sId="2">
    <nc r="G87">
      <f>G86-F87+E87</f>
    </nc>
  </rcc>
  <rcc rId="1581" sId="2">
    <oc r="G88">
      <f>G85-F88+E88</f>
    </oc>
    <nc r="G88">
      <f>G87-F88+E88</f>
    </nc>
  </rcc>
  <rcc rId="1582" sId="2">
    <oc r="G89">
      <f>G85-F86+E86</f>
    </oc>
    <nc r="G89">
      <f>G88-F89+E89</f>
    </nc>
  </rcc>
  <rcc rId="1583" sId="2">
    <oc r="G90">
      <f>G89-F90+E90</f>
    </oc>
    <nc r="G90">
      <f>G89-F90+E90</f>
    </nc>
  </rcc>
  <rcc rId="1584" sId="2" numFmtId="4">
    <nc r="F86">
      <v>870860</v>
    </nc>
  </rcc>
  <rcc rId="1585" sId="2">
    <nc r="D86" t="inlineStr">
      <is>
        <t>연합MT 비용 부족분</t>
      </is>
    </nc>
  </rcc>
  <rcc rId="1586" sId="2">
    <nc r="D87" t="inlineStr">
      <is>
        <t xml:space="preserve">                  - 케익</t>
      </is>
    </nc>
  </rcc>
  <rcv guid="{02B336AA-C04D-4AFC-94DE-6EA679E97967}" action="delete"/>
  <rcv guid="{02B336AA-C04D-4AFC-94DE-6EA679E97967}" action="add"/>
</revisions>
</file>

<file path=xl/revisions/revisionLog20.xml><?xml version="1.0" encoding="utf-8"?>
<revisions xmlns="http://schemas.openxmlformats.org/spreadsheetml/2006/main" xmlns:r="http://schemas.openxmlformats.org/officeDocument/2006/relationships">
  <rfmt sheetId="15" sqref="D61:D73" start="0" length="0">
    <dxf>
      <numFmt numFmtId="33" formatCode="_-* #,##0_-;\-* #,##0_-;_-* &quot;-&quot;_-;_-@_-"/>
    </dxf>
  </rfmt>
  <rfmt sheetId="15" xfDxf="1" sqref="G62" start="0" length="0">
    <dxf>
      <font>
        <sz val="9"/>
        <color indexed="17"/>
      </font>
      <numFmt numFmtId="3" formatCode="#,##0"/>
    </dxf>
  </rfmt>
  <rfmt sheetId="15" xfDxf="1" sqref="G63" start="0" length="0">
    <dxf>
      <font>
        <sz val="9"/>
        <color indexed="17"/>
      </font>
      <numFmt numFmtId="3" formatCode="#,##0"/>
    </dxf>
  </rfmt>
  <rfmt sheetId="15" sqref="D67" start="0" length="2147483647">
    <dxf>
      <font>
        <color indexed="10"/>
      </font>
    </dxf>
  </rfmt>
  <rcv guid="{02B336AA-C04D-4AFC-94DE-6EA679E97967}" action="delete"/>
  <rcv guid="{02B336AA-C04D-4AFC-94DE-6EA679E97967}" action="add"/>
</revisions>
</file>

<file path=xl/revisions/revisionLog21.xml><?xml version="1.0" encoding="utf-8"?>
<revisions xmlns="http://schemas.openxmlformats.org/spreadsheetml/2006/main" xmlns:r="http://schemas.openxmlformats.org/officeDocument/2006/relationships">
  <rrc rId="2477" sId="15" ref="A56:XFD56" action="deleteRow">
    <undo index="0" exp="ref" v="1" dr="G56" r="G57" sId="15"/>
    <rfmt sheetId="15" xfDxf="1" sqref="A56:XFD56" start="0" length="0">
      <dxf>
        <font>
          <sz val="9"/>
        </font>
      </dxf>
    </rfmt>
    <rfmt sheetId="15" sqref="B56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6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6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6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G56">
        <f>G55+E56-F56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5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</rrc>
  <rrc rId="2478" sId="15" ref="A56:XFD56" action="deleteRow">
    <undo index="0" exp="ref" v="1" dr="G56" r="G57" sId="15"/>
    <rfmt sheetId="15" xfDxf="1" sqref="A56:XFD56" start="0" length="0">
      <dxf>
        <font>
          <sz val="9"/>
        </font>
      </dxf>
    </rfmt>
    <rfmt sheetId="15" sqref="B56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6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6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6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G56">
        <f>#REF!+E56-F56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5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6" start="0" length="0">
      <dxf>
        <numFmt numFmtId="33" formatCode="_-* #,##0_-;\-* #,##0_-;_-* &quot;-&quot;_-;_-@_-"/>
      </dxf>
    </rfmt>
    <rfmt sheetId="15" sqref="K56" start="0" length="0">
      <dxf>
        <alignment horizontal="left" vertical="top" readingOrder="0"/>
      </dxf>
    </rfmt>
  </rrc>
  <rrc rId="2479" sId="15" ref="A56:XFD56" action="deleteRow">
    <undo index="0" exp="ref" v="1" dr="G56" r="G57" sId="15"/>
    <rfmt sheetId="15" xfDxf="1" sqref="A56:XFD56" start="0" length="0">
      <dxf>
        <font>
          <sz val="9"/>
        </font>
      </dxf>
    </rfmt>
    <rfmt sheetId="15" sqref="B56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6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6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6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6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G56">
        <f>#REF!+E56-F56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56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  <rfmt sheetId="15" sqref="J56" start="0" length="0">
      <dxf>
        <numFmt numFmtId="33" formatCode="_-* #,##0_-;\-* #,##0_-;_-* &quot;-&quot;_-;_-@_-"/>
      </dxf>
    </rfmt>
    <rfmt sheetId="15" sqref="K56" start="0" length="0">
      <dxf>
        <alignment horizontal="left" vertical="top" readingOrder="0"/>
      </dxf>
    </rfmt>
  </rrc>
  <rcc rId="2480" sId="15" numFmtId="4">
    <oc r="G56">
      <f>#REF!-F56+E56</f>
    </oc>
    <nc r="G56">
      <v>-6849695</v>
    </nc>
  </rcc>
  <rfmt sheetId="15" sqref="G56" start="0" length="2147483647">
    <dxf>
      <font>
        <color indexed="60"/>
      </font>
    </dxf>
  </rfmt>
  <rfmt sheetId="15" sqref="G56" start="0" length="2147483647">
    <dxf>
      <font>
        <color indexed="16"/>
      </font>
    </dxf>
  </rfmt>
  <rfmt sheetId="15" sqref="G42" start="0" length="2147483647">
    <dxf>
      <font>
        <color indexed="16"/>
      </font>
    </dxf>
  </rfmt>
  <rcv guid="{02B336AA-C04D-4AFC-94DE-6EA679E97967}" action="delete"/>
  <rcv guid="{02B336AA-C04D-4AFC-94DE-6EA679E97967}" action="add"/>
</revisions>
</file>

<file path=xl/revisions/revisionLog22.xml><?xml version="1.0" encoding="utf-8"?>
<revisions xmlns="http://schemas.openxmlformats.org/spreadsheetml/2006/main" xmlns:r="http://schemas.openxmlformats.org/officeDocument/2006/relationships">
  <rfmt sheetId="15" sqref="B42:H42" start="0" length="0">
    <dxf>
      <border>
        <bottom style="hair">
          <color indexed="64"/>
        </bottom>
      </border>
    </dxf>
  </rfmt>
  <rcc rId="2481" sId="15">
    <oc r="D44" t="inlineStr">
      <is>
        <t>20주년 기념품 제작 - 연필(BH, 사무실팀)</t>
      </is>
    </oc>
    <nc r="D44" t="inlineStr">
      <is>
        <t>20주년 기념품 추가제작</t>
      </is>
    </nc>
  </rcc>
  <rcc rId="2482" sId="15">
    <oc r="D51" t="inlineStr">
      <is>
        <t xml:space="preserve">                 - 축하초</t>
      </is>
    </oc>
    <nc r="D51" t="inlineStr">
      <is>
        <t xml:space="preserve">                 - 문구류</t>
      </is>
    </nc>
  </rcc>
  <rcc rId="2483" sId="15">
    <oc r="D45" t="inlineStr">
      <is>
        <t>20주년 기념 - 단체축하카드 제작</t>
      </is>
    </oc>
    <nc r="D45" t="inlineStr">
      <is>
        <t>20주년 기념 이벤트(단체미션카드 제작)</t>
      </is>
    </nc>
  </rcc>
  <rrc rId="2484" sId="15" ref="A55:XFD55" action="deleteRow">
    <rfmt sheetId="15" xfDxf="1" sqref="A55:XFD55" start="0" length="0">
      <dxf>
        <font>
          <sz val="9"/>
        </font>
      </dxf>
    </rfmt>
    <rfmt sheetId="15" sqref="B55" start="0" length="0">
      <dxf>
        <font>
          <sz val="9"/>
          <color indexed="60"/>
        </font>
        <fill>
          <patternFill patternType="solid">
            <bgColor indexed="26"/>
          </patternFill>
        </fill>
        <alignment horizontal="center" vertical="top" readingOrder="0"/>
        <border outline="0">
          <left style="medium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5" sqref="C55" start="0" length="0">
      <dxf>
        <font>
          <b/>
          <sz val="9"/>
          <color indexed="60"/>
        </font>
        <numFmt numFmtId="176" formatCode="m&quot;월&quot;\ d&quot;일&quot;;@"/>
        <fill>
          <patternFill patternType="solid">
            <bgColor indexed="26"/>
          </patternFill>
        </fill>
        <alignment horizontal="center" vertical="top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D55" start="0" length="0">
      <dxf>
        <font>
          <sz val="9"/>
          <color indexed="60"/>
        </font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E55" start="0" length="0">
      <dxf>
        <font>
          <sz val="9"/>
          <color indexed="3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15" sqref="F55" start="0" length="0">
      <dxf>
        <font>
          <sz val="9"/>
          <color indexed="1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15" dxf="1">
      <nc r="G55">
        <f>G54+E55-F55</f>
      </nc>
      <n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15" sqref="H55" start="0" length="0">
      <dxf>
        <font>
          <sz val="9"/>
          <color indexed="60"/>
        </font>
        <numFmt numFmtId="3" formatCode="#,##0"/>
        <fill>
          <patternFill patternType="solid">
            <bgColor indexed="26"/>
          </patternFill>
        </fill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</border>
      </dxf>
    </rfmt>
  </rrc>
  <rcv guid="{02B336AA-C04D-4AFC-94DE-6EA679E97967}" action="delete"/>
  <rcv guid="{02B336AA-C04D-4AFC-94DE-6EA679E97967}" action="add"/>
</revisions>
</file>

<file path=xl/revisions/revisionLog23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24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25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3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revisionLog4.xml><?xml version="1.0" encoding="utf-8"?>
<revisions xmlns="http://schemas.openxmlformats.org/spreadsheetml/2006/main" xmlns:r="http://schemas.openxmlformats.org/officeDocument/2006/relationships">
  <rcc rId="1587" sId="2" numFmtId="19">
    <nc r="C97">
      <v>40342</v>
    </nc>
  </rcc>
  <rcc rId="1588" sId="2">
    <nc r="D97" t="inlineStr">
      <is>
        <t>도메인연장-2건</t>
      </is>
    </nc>
  </rcc>
  <rcc rId="1589" sId="2" numFmtId="4">
    <nc r="F97">
      <v>44000</v>
    </nc>
  </rcc>
  <rcc rId="1590" sId="2">
    <nc r="D98" t="inlineStr">
      <is>
        <t>후이즈</t>
      </is>
    </nc>
  </rcc>
  <rcc rId="1591" sId="2" numFmtId="4">
    <nc r="F98">
      <v>207460</v>
    </nc>
  </rcc>
  <rcc rId="1592" sId="2" numFmtId="19">
    <nc r="C99">
      <v>40344</v>
    </nc>
  </rcc>
  <rcc rId="1593" sId="2">
    <nc r="D99" t="inlineStr">
      <is>
        <t>EMS 배송-홍콩재발송 2건</t>
      </is>
    </nc>
  </rcc>
  <rcc rId="1594" sId="2" numFmtId="4">
    <nc r="F99">
      <v>27930</v>
    </nc>
  </rcc>
  <rcc rId="1595" sId="2" numFmtId="19">
    <nc r="C100">
      <v>40348</v>
    </nc>
  </rcc>
  <rcc rId="1596" sId="2">
    <nc r="D100" t="inlineStr">
      <is>
        <t>예금이자</t>
      </is>
    </nc>
  </rcc>
  <rcc rId="1597" sId="2" numFmtId="4">
    <nc r="E100">
      <v>168</v>
    </nc>
  </rcc>
  <rcc rId="1598" sId="2" numFmtId="19">
    <nc r="C101">
      <v>40351</v>
    </nc>
  </rcc>
  <rcc rId="1599" sId="2" numFmtId="4">
    <nc r="F101">
      <v>14300</v>
    </nc>
  </rcc>
  <rcc rId="1600" sId="2">
    <nc r="D102" t="inlineStr">
      <is>
        <t>택배비 - 닷컴 서버</t>
      </is>
    </nc>
  </rcc>
  <rcc rId="1601" sId="2" numFmtId="4">
    <nc r="F102">
      <v>5000</v>
    </nc>
  </rcc>
  <rrc rId="1602" sId="2" ref="A103:XFD104" action="insertRow"/>
  <rcc rId="1603" sId="2" numFmtId="19">
    <nc r="C103">
      <v>40357</v>
    </nc>
  </rcc>
  <rcc rId="1604" sId="2">
    <nc r="D103" t="inlineStr">
      <is>
        <t>20주년 기념품 제작-연필</t>
      </is>
    </nc>
  </rcc>
  <rcc rId="1605" sId="2" numFmtId="4">
    <nc r="F103">
      <v>980000</v>
    </nc>
  </rcc>
  <rcc rId="1606" sId="2">
    <nc r="G103">
      <f>G102-F103+E103</f>
    </nc>
  </rcc>
  <rcc rId="1607" sId="2">
    <nc r="G104">
      <f>G103-F104+E104</f>
    </nc>
  </rcc>
  <rcc rId="1608" sId="2">
    <oc r="G105">
      <f>G102-F105+E105</f>
    </oc>
    <nc r="G105">
      <f>G104-F105+E105</f>
    </nc>
  </rcc>
  <rcc rId="1609" sId="2">
    <nc r="D104" t="inlineStr">
      <is>
        <t>EMS 배송-홍콩재발송 1건</t>
      </is>
    </nc>
  </rcc>
  <rcc rId="1610" sId="2" numFmtId="4">
    <nc r="F104">
      <v>14400</v>
    </nc>
  </rcc>
  <rrc rId="1611" sId="2" ref="A101:XFD101" action="insertRow"/>
  <rcc rId="1612" sId="2">
    <nc r="D101" t="inlineStr">
      <is>
        <t>예금이자</t>
      </is>
    </nc>
  </rcc>
  <rcc rId="1613" sId="2" numFmtId="4">
    <nc r="E101">
      <v>509</v>
    </nc>
  </rcc>
  <rcc rId="1614" sId="2">
    <nc r="G101">
      <f>G100-F101+E101</f>
    </nc>
  </rcc>
  <rcc rId="1615" sId="2">
    <oc r="G102">
      <f>G100-F102+E102</f>
    </oc>
    <nc r="G102">
      <f>G101-F102+E102</f>
    </nc>
  </rcc>
  <rrc rId="1616" sId="2" ref="A109:XFD123" action="insertRow"/>
  <rfmt sheetId="2" sqref="B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09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09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0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0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0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1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1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2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2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3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3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4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4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5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15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1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6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1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1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16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1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7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1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1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17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1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8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1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18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18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18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8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1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19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19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19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19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19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19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2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0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20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20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20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20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0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2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1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2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2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2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21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2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2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2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2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2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22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23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C123" start="0" length="0">
    <dxf>
      <border outline="0"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2" sqref="D123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E123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F123" start="0" length="0">
    <dxf>
      <border outline="0">
        <top style="hair">
          <color indexed="64"/>
        </top>
        <bottom style="medium">
          <color indexed="64"/>
        </bottom>
      </border>
    </dxf>
  </rfmt>
  <rcc rId="1617" sId="2">
    <nc r="G123">
      <f>G122-F123+E123</f>
    </nc>
  </rcc>
  <rfmt sheetId="2" sqref="H123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G109" start="0" length="0">
    <dxf>
      <border>
        <left style="hair">
          <color indexed="64"/>
        </left>
        <right style="hair">
          <color indexed="64"/>
        </right>
        <top style="medium">
          <color indexed="64"/>
        </top>
        <bottom style="hair">
          <color indexed="64"/>
        </bottom>
      </border>
    </dxf>
  </rfmt>
  <rrc rId="1618" sId="2" ref="A124:XFD138" action="insertRow"/>
  <rfmt sheetId="2" sqref="B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4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4" start="0" length="0">
    <dxf>
      <font>
        <b val="0"/>
        <sz val="9"/>
        <color indexed="60"/>
      </font>
      <fill>
        <patternFill>
          <bgColor indexed="26"/>
        </patternFill>
      </fill>
      <border outline="0">
        <top style="medium">
          <color indexed="64"/>
        </top>
        <bottom style="hair">
          <color indexed="64"/>
        </bottom>
      </border>
    </dxf>
  </rfmt>
  <rfmt sheetId="2" sqref="H12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5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5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6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6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7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7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8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8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8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29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29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29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0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D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F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G130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0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B13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1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1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3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1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1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2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2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3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2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2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3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3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E133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3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3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3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4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4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4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34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4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4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4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5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5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5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35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5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5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5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6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6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3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6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6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7" start="0" length="0">
    <dxf>
      <fill>
        <patternFill>
          <bgColor indexed="26"/>
        </patternFill>
      </fill>
      <border outline="0">
        <top style="hair">
          <color indexed="64"/>
        </top>
        <bottom style="hair">
          <color indexed="64"/>
        </bottom>
      </border>
    </dxf>
  </rfmt>
  <rfmt sheetId="2" sqref="C137" start="0" length="0">
    <dxf>
      <fill>
        <patternFill>
          <bgColor indexed="26"/>
        </patternFill>
      </fill>
      <border outline="0">
        <right style="hair">
          <color indexed="64"/>
        </right>
        <top style="hair">
          <color indexed="64"/>
        </top>
      </border>
    </dxf>
  </rfmt>
  <rfmt sheetId="2" sqref="D13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E13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F13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G137" start="0" length="0">
    <dxf>
      <font>
        <b val="0"/>
        <sz val="9"/>
        <color indexed="60"/>
      </font>
      <fill>
        <patternFill>
          <bgColor indexed="26"/>
        </patternFill>
      </fill>
      <border outline="0">
        <bottom style="hair">
          <color indexed="64"/>
        </bottom>
      </border>
    </dxf>
  </rfmt>
  <rfmt sheetId="2" sqref="H137" start="0" length="0">
    <dxf>
      <fill>
        <patternFill>
          <bgColor indexed="26"/>
        </patternFill>
      </fill>
      <border outline="0">
        <top style="hair">
          <color indexed="64"/>
        </top>
      </border>
    </dxf>
  </rfmt>
  <rfmt sheetId="2" sqref="B138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C138" start="0" length="0">
    <dxf>
      <border outline="0">
        <right style="hair">
          <color indexed="64"/>
        </right>
        <top style="hair">
          <color indexed="64"/>
        </top>
        <bottom style="medium">
          <color indexed="64"/>
        </bottom>
      </border>
    </dxf>
  </rfmt>
  <rfmt sheetId="2" sqref="D138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E138" start="0" length="0">
    <dxf>
      <border outline="0">
        <top style="hair">
          <color indexed="64"/>
        </top>
        <bottom style="medium">
          <color indexed="64"/>
        </bottom>
      </border>
    </dxf>
  </rfmt>
  <rfmt sheetId="2" sqref="F138" start="0" length="0">
    <dxf>
      <border outline="0">
        <top style="hair">
          <color indexed="64"/>
        </top>
        <bottom style="medium">
          <color indexed="64"/>
        </bottom>
      </border>
    </dxf>
  </rfmt>
  <rcc rId="1619" sId="2">
    <nc r="G138">
      <f>G137-F138+E138</f>
    </nc>
  </rcc>
  <rfmt sheetId="2" sqref="H138" start="0" length="0">
    <dxf>
      <border outline="0">
        <top style="hair">
          <color indexed="64"/>
        </top>
        <bottom style="medium">
          <color indexed="64"/>
        </bottom>
      </border>
    </dxf>
  </rfmt>
  <rcc rId="1620" sId="2">
    <oc r="D66" t="inlineStr">
      <is>
        <t>연합MT - 밥차준비해주시는 분 숙박비</t>
      </is>
    </oc>
    <nc r="D66" t="inlineStr">
      <is>
        <t>연합MT - 밥차 담당 숙박비</t>
      </is>
    </nc>
  </rcc>
  <rcv guid="{02B336AA-C04D-4AFC-94DE-6EA679E97967}" action="delete"/>
  <rcv guid="{02B336AA-C04D-4AFC-94DE-6EA679E97967}" action="add"/>
</revisions>
</file>

<file path=xl/revisions/revisionLog5.xml><?xml version="1.0" encoding="utf-8"?>
<revisions xmlns="http://schemas.openxmlformats.org/spreadsheetml/2006/main" xmlns:r="http://schemas.openxmlformats.org/officeDocument/2006/relationships">
  <rfmt sheetId="2" sqref="B94:D107" start="0" length="2147483647">
    <dxf>
      <font>
        <color indexed="49"/>
      </font>
    </dxf>
  </rfmt>
  <rcc rId="1621" sId="2">
    <oc r="B68">
      <v>4</v>
    </oc>
    <nc r="B68"/>
  </rcc>
  <rcc rId="1622" sId="2">
    <nc r="B64">
      <v>3</v>
    </nc>
  </rcc>
  <rcc rId="1623" sId="2">
    <oc r="B65">
      <v>3</v>
    </oc>
    <nc r="B65">
      <v>4</v>
    </nc>
  </rcc>
  <rcc rId="1624" sId="2">
    <nc r="B66">
      <v>5</v>
    </nc>
  </rcc>
  <rcc rId="1625" sId="2">
    <nc r="B72">
      <v>6</v>
    </nc>
  </rcc>
  <rcc rId="1626" sId="2">
    <nc r="B74">
      <v>7</v>
    </nc>
  </rcc>
  <rcc rId="1627" sId="2">
    <nc r="B79">
      <v>8</v>
    </nc>
  </rcc>
  <rcc rId="1628" sId="2">
    <nc r="B88">
      <v>9</v>
    </nc>
  </rcc>
  <rcc rId="1629" sId="2">
    <nc r="B89">
      <v>10</v>
    </nc>
  </rcc>
  <rcc rId="1630" sId="2">
    <nc r="B92">
      <v>11</v>
    </nc>
  </rcc>
  <rcc rId="1631" sId="2">
    <nc r="B55">
      <v>5</v>
    </nc>
  </rcc>
  <rcc rId="1632" sId="2">
    <nc r="B56">
      <v>6</v>
    </nc>
  </rcc>
  <rcc rId="1633" sId="2">
    <nc r="B57">
      <v>7</v>
    </nc>
  </rcc>
  <rcc rId="1634" sId="2">
    <nc r="B58">
      <v>8</v>
    </nc>
  </rcc>
  <rcv guid="{02B336AA-C04D-4AFC-94DE-6EA679E97967}" action="delete"/>
  <rcv guid="{02B336AA-C04D-4AFC-94DE-6EA679E97967}" action="add"/>
</revisions>
</file>

<file path=xl/revisions/revisionLog6.xml><?xml version="1.0" encoding="utf-8"?>
<revisions xmlns="http://schemas.openxmlformats.org/spreadsheetml/2006/main" xmlns:r="http://schemas.openxmlformats.org/officeDocument/2006/relationships">
  <rcc rId="1635" sId="2" numFmtId="4">
    <nc r="F107">
      <v>301000</v>
    </nc>
  </rcc>
  <rcc rId="1636" sId="2">
    <nc r="D107" t="inlineStr">
      <is>
        <t>20주년 기념선물-포토모자이크(한국참석자선물)</t>
      </is>
    </nc>
  </rcc>
  <rcc rId="1637" sId="2" numFmtId="19">
    <nc r="C116">
      <v>40373</v>
    </nc>
  </rcc>
  <rcc rId="1638" sId="2">
    <nc r="D116" t="inlineStr">
      <is>
        <t>6월 서버비(후이즈)</t>
      </is>
    </nc>
  </rcc>
  <rcc rId="1639" sId="2" numFmtId="4">
    <nc r="F116">
      <v>214500</v>
    </nc>
  </rcc>
  <rcc rId="1640" sId="2">
    <nc r="D117" t="inlineStr">
      <is>
        <t>7월 서버비(후이즈)</t>
      </is>
    </nc>
  </rcc>
  <rcc rId="1641" sId="2" numFmtId="4">
    <nc r="F117">
      <v>214500</v>
    </nc>
  </rcc>
  <rcc rId="1642" sId="2" numFmtId="4">
    <nc r="F109">
      <v>0</v>
    </nc>
  </rcc>
  <rcc rId="1643" sId="2" numFmtId="4">
    <nc r="F110">
      <v>0</v>
    </nc>
  </rcc>
  <rcc rId="1644" sId="2" numFmtId="4">
    <nc r="F111">
      <v>0</v>
    </nc>
  </rcc>
  <rcc rId="1645" sId="2" numFmtId="4">
    <nc r="F112">
      <v>0</v>
    </nc>
  </rcc>
  <rcc rId="1646" sId="2" numFmtId="4">
    <nc r="F113">
      <v>0</v>
    </nc>
  </rcc>
  <rcc rId="1647" sId="2" numFmtId="4">
    <nc r="F114">
      <v>0</v>
    </nc>
  </rcc>
  <rcc rId="1648" sId="2" numFmtId="4">
    <nc r="F115">
      <v>0</v>
    </nc>
  </rcc>
  <rcc rId="1649" sId="2" numFmtId="4">
    <nc r="G109">
      <f>G108+E109-F109</f>
    </nc>
  </rcc>
  <rcc rId="1650" sId="2" numFmtId="4">
    <nc r="G110">
      <f>G109+E110-F110</f>
    </nc>
  </rcc>
  <rcc rId="1651" sId="2" numFmtId="4">
    <nc r="G111">
      <f>G110+E111-F111</f>
    </nc>
  </rcc>
  <rcc rId="1652" sId="2" numFmtId="4">
    <nc r="G112">
      <f>G111+E112-F112</f>
    </nc>
  </rcc>
  <rcc rId="1653" sId="2" numFmtId="4">
    <nc r="G113">
      <f>G112+E113-F113</f>
    </nc>
  </rcc>
  <rcc rId="1654" sId="2" numFmtId="4">
    <nc r="G114">
      <f>G113+E114-F114</f>
    </nc>
  </rcc>
  <rcc rId="1655" sId="2" numFmtId="4">
    <nc r="G115">
      <f>G114+E115-F115</f>
    </nc>
  </rcc>
  <rcc rId="1656" sId="2" numFmtId="4">
    <nc r="G116">
      <f>G115+E116-F116</f>
    </nc>
  </rcc>
  <rcc rId="1657" sId="2" numFmtId="4">
    <nc r="G117">
      <f>G116+E117-F117</f>
    </nc>
  </rcc>
  <rcc rId="1658" sId="2" numFmtId="4">
    <nc r="G118">
      <f>G117+E118-F118</f>
    </nc>
  </rcc>
  <rcc rId="1659" sId="2" numFmtId="4">
    <nc r="G119">
      <f>G118+E119-F119</f>
    </nc>
  </rcc>
  <rcc rId="1660" sId="2" numFmtId="4">
    <nc r="G120">
      <f>G119+E120-F120</f>
    </nc>
  </rcc>
  <rcc rId="1661" sId="2" numFmtId="4">
    <nc r="G121">
      <f>G120+E121-F121</f>
    </nc>
  </rcc>
  <rcc rId="1662" sId="2">
    <nc r="G122">
      <f>G121+E122-F122</f>
    </nc>
  </rcc>
  <rcv guid="{02B336AA-C04D-4AFC-94DE-6EA679E97967}" action="delete"/>
  <rcv guid="{02B336AA-C04D-4AFC-94DE-6EA679E97967}" action="add"/>
</revisions>
</file>

<file path=xl/revisions/revisionLog7.xml><?xml version="1.0" encoding="utf-8"?>
<revisions xmlns="http://schemas.openxmlformats.org/spreadsheetml/2006/main" xmlns:r="http://schemas.openxmlformats.org/officeDocument/2006/relationships">
  <rcc rId="1663" sId="2">
    <oc r="D98" t="inlineStr">
      <is>
        <t>후이즈</t>
      </is>
    </oc>
    <nc r="D98" t="inlineStr">
      <is>
        <t>웹호스팅 기간연장-후이즈</t>
      </is>
    </nc>
  </rcc>
  <rfmt sheetId="2" sqref="D97" start="0" length="0">
    <dxf>
      <alignment vertical="top" wrapText="1" readingOrder="0"/>
    </dxf>
  </rfmt>
  <rcc rId="1664" sId="2">
    <oc r="D97" t="inlineStr">
      <is>
        <t>도메인연장-2건</t>
      </is>
    </oc>
    <nc r="D97" t="inlineStr">
      <is>
        <t>도메인연장(가비아:leebyunghun.org/leebyenghun.com)</t>
      </is>
    </nc>
  </rcc>
  <rcv guid="{02B336AA-C04D-4AFC-94DE-6EA679E97967}" action="delete"/>
  <rcv guid="{02B336AA-C04D-4AFC-94DE-6EA679E97967}" action="add"/>
</revisions>
</file>

<file path=xl/revisions/revisionLog8.xml><?xml version="1.0" encoding="utf-8"?>
<revisions xmlns="http://schemas.openxmlformats.org/spreadsheetml/2006/main" xmlns:r="http://schemas.openxmlformats.org/officeDocument/2006/relationships">
  <rrc rId="1665" sId="2" ref="A98:XFD98" action="insertRow"/>
  <rcc rId="1666" sId="2">
    <oc r="D97" t="inlineStr">
      <is>
        <t>도메인연장(가비아:leebyunghun.org/leebyenghun.com)</t>
      </is>
    </oc>
    <nc r="D97" t="inlineStr">
      <is>
        <t>가비아 - 도메인 2년연장</t>
      </is>
    </nc>
  </rcc>
  <rcc rId="1667" sId="2">
    <nc r="D98" t="inlineStr">
      <is>
        <t>(도메인-leebyunghun.org/leebyenghun.com)</t>
      </is>
    </nc>
  </rcc>
  <rcc rId="1668" sId="2">
    <nc r="G98">
      <f>G97-F98+E98</f>
    </nc>
  </rcc>
  <rcc rId="1669" sId="2">
    <oc r="G99">
      <f>G97-F99+E99</f>
    </oc>
    <nc r="G99">
      <f>G98-F99+E99</f>
    </nc>
  </rcc>
  <rcv guid="{02B336AA-C04D-4AFC-94DE-6EA679E97967}" action="delete"/>
  <rcv guid="{02B336AA-C04D-4AFC-94DE-6EA679E97967}" action="add"/>
</revisions>
</file>

<file path=xl/revisions/revisionLog9.xml><?xml version="1.0" encoding="utf-8"?>
<revisions xmlns="http://schemas.openxmlformats.org/spreadsheetml/2006/main" xmlns:r="http://schemas.openxmlformats.org/officeDocument/2006/relationships">
  <rcv guid="{02B336AA-C04D-4AFC-94DE-6EA679E97967}" action="delete"/>
  <rcv guid="{02B336AA-C04D-4AFC-94DE-6EA679E97967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38547B58-71F5-4E1B-88C8-1107F6D468B2}" name="SEC" id="-840808768" dateTime="2010-07-16T03:34:34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49"/>
  <sheetViews>
    <sheetView zoomScaleNormal="100" workbookViewId="0">
      <pane ySplit="2" topLeftCell="A12" activePane="bottomLeft" state="frozen"/>
      <selection pane="bottomLeft" activeCell="C142" sqref="C142"/>
    </sheetView>
  </sheetViews>
  <sheetFormatPr defaultRowHeight="11.25"/>
  <cols>
    <col min="1" max="1" width="3.21875" style="1" customWidth="1"/>
    <col min="2" max="2" width="3.21875" style="3" customWidth="1"/>
    <col min="3" max="3" width="8.77734375" style="37" customWidth="1"/>
    <col min="4" max="4" width="31.5546875" style="1" customWidth="1"/>
    <col min="5" max="5" width="10.109375" style="4" customWidth="1"/>
    <col min="6" max="6" width="10.109375" style="5" customWidth="1"/>
    <col min="7" max="7" width="10.109375" style="6" customWidth="1"/>
    <col min="8" max="8" width="9.5546875" style="2" customWidth="1"/>
    <col min="9" max="9" width="8.88671875" style="109"/>
    <col min="10" max="10" width="8.88671875" style="102"/>
    <col min="11" max="16384" width="8.88671875" style="1"/>
  </cols>
  <sheetData>
    <row r="1" spans="2:10" ht="16.5" customHeight="1" thickBot="1"/>
    <row r="2" spans="2:10" s="44" customFormat="1" ht="16.5" customHeight="1" thickBot="1">
      <c r="B2" s="38" t="s">
        <v>1</v>
      </c>
      <c r="C2" s="32" t="s">
        <v>0</v>
      </c>
      <c r="D2" s="39" t="s">
        <v>69</v>
      </c>
      <c r="E2" s="40" t="s">
        <v>91</v>
      </c>
      <c r="F2" s="41" t="s">
        <v>92</v>
      </c>
      <c r="G2" s="42" t="s">
        <v>70</v>
      </c>
      <c r="H2" s="43" t="s">
        <v>71</v>
      </c>
      <c r="I2" s="110"/>
      <c r="J2" s="104"/>
    </row>
    <row r="3" spans="2:10" ht="12" thickTop="1">
      <c r="B3" s="28">
        <v>1</v>
      </c>
      <c r="C3" s="33">
        <v>40032</v>
      </c>
      <c r="D3" s="45" t="s">
        <v>2</v>
      </c>
      <c r="E3" s="46">
        <v>3353637</v>
      </c>
      <c r="F3" s="47"/>
      <c r="G3" s="48">
        <f>SUM(E3:F3)</f>
        <v>3353637</v>
      </c>
      <c r="H3" s="49"/>
    </row>
    <row r="4" spans="2:10">
      <c r="B4" s="23"/>
      <c r="C4" s="34"/>
      <c r="D4" s="29" t="s">
        <v>3</v>
      </c>
      <c r="E4" s="8"/>
      <c r="F4" s="9">
        <v>1750</v>
      </c>
      <c r="G4" s="7">
        <f>G3-F4+E4</f>
        <v>3351887</v>
      </c>
      <c r="H4" s="10"/>
    </row>
    <row r="5" spans="2:10">
      <c r="B5" s="23"/>
      <c r="C5" s="34"/>
      <c r="D5" s="30" t="s">
        <v>4</v>
      </c>
      <c r="E5" s="8"/>
      <c r="F5" s="9">
        <v>60368</v>
      </c>
      <c r="G5" s="7">
        <f t="shared" ref="G5:G77" si="0">G4-F5+E5</f>
        <v>3291519</v>
      </c>
      <c r="H5" s="10"/>
    </row>
    <row r="6" spans="2:10">
      <c r="B6" s="23">
        <v>2</v>
      </c>
      <c r="C6" s="34">
        <v>40033</v>
      </c>
      <c r="D6" s="31" t="s">
        <v>214</v>
      </c>
      <c r="E6" s="11">
        <v>2525000</v>
      </c>
      <c r="F6" s="9"/>
      <c r="G6" s="7">
        <f t="shared" si="0"/>
        <v>5816519</v>
      </c>
      <c r="H6" s="10"/>
    </row>
    <row r="7" spans="2:10">
      <c r="B7" s="25"/>
      <c r="C7" s="34"/>
      <c r="D7" s="31" t="s">
        <v>124</v>
      </c>
      <c r="E7" s="11">
        <v>150000</v>
      </c>
      <c r="F7" s="9"/>
      <c r="G7" s="7">
        <f t="shared" si="0"/>
        <v>5966519</v>
      </c>
      <c r="H7" s="10"/>
    </row>
    <row r="8" spans="2:10">
      <c r="B8" s="23"/>
      <c r="C8" s="34"/>
      <c r="D8" s="31" t="s">
        <v>104</v>
      </c>
      <c r="E8" s="11">
        <v>26624190</v>
      </c>
      <c r="F8" s="9"/>
      <c r="G8" s="7">
        <f t="shared" si="0"/>
        <v>32590709</v>
      </c>
      <c r="H8" s="10"/>
    </row>
    <row r="9" spans="2:10">
      <c r="B9" s="23"/>
      <c r="C9" s="34"/>
      <c r="D9" s="31" t="s">
        <v>215</v>
      </c>
      <c r="E9" s="11">
        <v>750000</v>
      </c>
      <c r="F9" s="9"/>
      <c r="G9" s="7">
        <f t="shared" si="0"/>
        <v>33340709</v>
      </c>
      <c r="H9" s="10"/>
    </row>
    <row r="10" spans="2:10">
      <c r="B10" s="23">
        <v>3</v>
      </c>
      <c r="C10" s="34">
        <v>40038</v>
      </c>
      <c r="D10" s="31" t="s">
        <v>5</v>
      </c>
      <c r="E10" s="11"/>
      <c r="F10" s="9">
        <v>150000</v>
      </c>
      <c r="G10" s="7">
        <f t="shared" si="0"/>
        <v>33190709</v>
      </c>
      <c r="H10" s="10"/>
    </row>
    <row r="11" spans="2:10">
      <c r="B11" s="23"/>
      <c r="C11" s="34"/>
      <c r="D11" s="31" t="s">
        <v>6</v>
      </c>
      <c r="E11" s="11"/>
      <c r="F11" s="9">
        <v>90000</v>
      </c>
      <c r="G11" s="7">
        <f t="shared" si="0"/>
        <v>33100709</v>
      </c>
      <c r="H11" s="10"/>
    </row>
    <row r="12" spans="2:10">
      <c r="B12" s="23"/>
      <c r="C12" s="34"/>
      <c r="D12" s="31" t="s">
        <v>7</v>
      </c>
      <c r="E12" s="11"/>
      <c r="F12" s="9">
        <v>57000</v>
      </c>
      <c r="G12" s="7">
        <f t="shared" si="0"/>
        <v>33043709</v>
      </c>
      <c r="H12" s="10"/>
    </row>
    <row r="13" spans="2:10">
      <c r="B13" s="23"/>
      <c r="C13" s="34"/>
      <c r="D13" s="31" t="s">
        <v>8</v>
      </c>
      <c r="E13" s="11"/>
      <c r="F13" s="9">
        <v>66250</v>
      </c>
      <c r="G13" s="7">
        <f t="shared" si="0"/>
        <v>32977459</v>
      </c>
      <c r="H13" s="10"/>
    </row>
    <row r="14" spans="2:10">
      <c r="B14" s="25"/>
      <c r="C14" s="34">
        <v>40405</v>
      </c>
      <c r="D14" s="31" t="s">
        <v>6</v>
      </c>
      <c r="E14" s="11">
        <v>90000</v>
      </c>
      <c r="F14" s="9"/>
      <c r="G14" s="7">
        <f t="shared" si="0"/>
        <v>33067459</v>
      </c>
      <c r="H14" s="10"/>
    </row>
    <row r="15" spans="2:10">
      <c r="B15" s="23">
        <v>4</v>
      </c>
      <c r="C15" s="34">
        <v>40051</v>
      </c>
      <c r="D15" s="31" t="s">
        <v>9</v>
      </c>
      <c r="E15" s="11"/>
      <c r="F15" s="9">
        <v>3600000</v>
      </c>
      <c r="G15" s="7">
        <f t="shared" si="0"/>
        <v>29467459</v>
      </c>
      <c r="H15" s="10"/>
    </row>
    <row r="16" spans="2:10">
      <c r="B16" s="23">
        <v>5</v>
      </c>
      <c r="C16" s="34">
        <v>40053</v>
      </c>
      <c r="D16" s="31" t="s">
        <v>10</v>
      </c>
      <c r="E16" s="12"/>
      <c r="F16" s="9">
        <v>2400</v>
      </c>
      <c r="G16" s="7">
        <f t="shared" si="0"/>
        <v>29465059</v>
      </c>
      <c r="H16" s="10"/>
      <c r="I16" s="109" t="s">
        <v>216</v>
      </c>
      <c r="J16" s="102">
        <v>27018970</v>
      </c>
    </row>
    <row r="17" spans="2:10">
      <c r="B17" s="23"/>
      <c r="C17" s="34"/>
      <c r="D17" s="31" t="s">
        <v>11</v>
      </c>
      <c r="E17" s="12"/>
      <c r="F17" s="9">
        <v>42500</v>
      </c>
      <c r="G17" s="7">
        <f t="shared" si="0"/>
        <v>29422559</v>
      </c>
      <c r="H17" s="10"/>
      <c r="I17" s="109" t="s">
        <v>216</v>
      </c>
      <c r="J17" s="102">
        <v>136800</v>
      </c>
    </row>
    <row r="18" spans="2:10">
      <c r="B18" s="23">
        <v>6</v>
      </c>
      <c r="C18" s="34">
        <v>40055</v>
      </c>
      <c r="D18" s="24" t="s">
        <v>12</v>
      </c>
      <c r="E18" s="12"/>
      <c r="F18" s="9">
        <v>214500</v>
      </c>
      <c r="G18" s="7">
        <f t="shared" si="0"/>
        <v>29208059</v>
      </c>
      <c r="H18" s="10"/>
      <c r="I18" s="109">
        <v>133</v>
      </c>
      <c r="J18" s="102">
        <v>2093269</v>
      </c>
    </row>
    <row r="19" spans="2:10">
      <c r="B19" s="13"/>
      <c r="C19" s="35"/>
      <c r="D19" s="14"/>
      <c r="E19" s="15"/>
      <c r="F19" s="16"/>
      <c r="G19" s="85">
        <f t="shared" si="0"/>
        <v>29208059</v>
      </c>
      <c r="H19" s="17"/>
      <c r="J19" s="108">
        <f>SUM(J16:J18)</f>
        <v>29249039</v>
      </c>
    </row>
    <row r="20" spans="2:10">
      <c r="B20" s="19">
        <v>1</v>
      </c>
      <c r="C20" s="36">
        <v>40057</v>
      </c>
      <c r="D20" s="22" t="s">
        <v>115</v>
      </c>
      <c r="E20" s="12"/>
      <c r="F20" s="9">
        <v>3050</v>
      </c>
      <c r="G20" s="7">
        <f>G19+E20-F20</f>
        <v>29205009</v>
      </c>
      <c r="H20" s="10"/>
      <c r="J20" s="107">
        <f>J19-G19</f>
        <v>40980</v>
      </c>
    </row>
    <row r="21" spans="2:10">
      <c r="B21" s="21">
        <v>2</v>
      </c>
      <c r="C21" s="36">
        <v>40058</v>
      </c>
      <c r="D21" s="22" t="s">
        <v>13</v>
      </c>
      <c r="E21" s="12"/>
      <c r="F21" s="9">
        <v>214500</v>
      </c>
      <c r="G21" s="7">
        <f t="shared" si="0"/>
        <v>28990509</v>
      </c>
      <c r="H21" s="10"/>
    </row>
    <row r="22" spans="2:10">
      <c r="B22" s="21"/>
      <c r="C22" s="36"/>
      <c r="D22" s="22" t="s">
        <v>107</v>
      </c>
      <c r="E22" s="12"/>
      <c r="F22" s="9">
        <v>16000</v>
      </c>
      <c r="G22" s="7">
        <f t="shared" si="0"/>
        <v>28974509</v>
      </c>
      <c r="H22" s="10"/>
    </row>
    <row r="23" spans="2:10">
      <c r="B23" s="21"/>
      <c r="C23" s="36"/>
      <c r="D23" s="22" t="s">
        <v>14</v>
      </c>
      <c r="E23" s="12"/>
      <c r="F23" s="9">
        <v>2000</v>
      </c>
      <c r="G23" s="7">
        <f t="shared" si="0"/>
        <v>28972509</v>
      </c>
      <c r="H23" s="10"/>
    </row>
    <row r="24" spans="2:10">
      <c r="B24" s="21"/>
      <c r="C24" s="36">
        <v>40427</v>
      </c>
      <c r="D24" s="22" t="s">
        <v>203</v>
      </c>
      <c r="E24" s="12">
        <v>2120</v>
      </c>
      <c r="F24" s="9"/>
      <c r="G24" s="7">
        <f t="shared" si="0"/>
        <v>28974629</v>
      </c>
      <c r="H24" s="10"/>
    </row>
    <row r="25" spans="2:10">
      <c r="B25" s="21">
        <v>3</v>
      </c>
      <c r="C25" s="36">
        <v>40063</v>
      </c>
      <c r="D25" s="22" t="s">
        <v>26</v>
      </c>
      <c r="E25" s="12"/>
      <c r="F25" s="9">
        <v>500</v>
      </c>
      <c r="G25" s="7">
        <f t="shared" si="0"/>
        <v>28974129</v>
      </c>
      <c r="H25" s="10"/>
    </row>
    <row r="26" spans="2:10">
      <c r="B26" s="21"/>
      <c r="C26" s="36"/>
      <c r="D26" s="22" t="s">
        <v>27</v>
      </c>
      <c r="E26" s="12"/>
      <c r="F26" s="9">
        <v>50000</v>
      </c>
      <c r="G26" s="7">
        <f t="shared" si="0"/>
        <v>28924129</v>
      </c>
      <c r="H26" s="10"/>
    </row>
    <row r="27" spans="2:10">
      <c r="B27" s="21">
        <v>4</v>
      </c>
      <c r="C27" s="36">
        <v>40073</v>
      </c>
      <c r="D27" s="22" t="s">
        <v>15</v>
      </c>
      <c r="E27" s="12"/>
      <c r="F27" s="9">
        <v>38800</v>
      </c>
      <c r="G27" s="7">
        <f t="shared" si="0"/>
        <v>28885329</v>
      </c>
      <c r="H27" s="10"/>
    </row>
    <row r="28" spans="2:10">
      <c r="B28" s="21">
        <v>5</v>
      </c>
      <c r="C28" s="36">
        <v>40075</v>
      </c>
      <c r="D28" s="22" t="s">
        <v>16</v>
      </c>
      <c r="E28" s="12">
        <v>300</v>
      </c>
      <c r="F28" s="9"/>
      <c r="G28" s="7">
        <f t="shared" si="0"/>
        <v>28885629</v>
      </c>
      <c r="H28" s="10"/>
    </row>
    <row r="29" spans="2:10">
      <c r="B29" s="21">
        <v>6</v>
      </c>
      <c r="C29" s="36">
        <v>40076</v>
      </c>
      <c r="D29" s="22" t="s">
        <v>17</v>
      </c>
      <c r="E29" s="12">
        <v>81300</v>
      </c>
      <c r="F29" s="9"/>
      <c r="G29" s="7">
        <f t="shared" si="0"/>
        <v>28966929</v>
      </c>
      <c r="H29" s="10"/>
    </row>
    <row r="30" spans="2:10">
      <c r="B30" s="21"/>
      <c r="C30" s="36"/>
      <c r="D30" s="22" t="s">
        <v>119</v>
      </c>
      <c r="E30" s="12"/>
      <c r="F30" s="9">
        <v>1200</v>
      </c>
      <c r="G30" s="7">
        <f t="shared" si="0"/>
        <v>28965729</v>
      </c>
      <c r="H30" s="10"/>
    </row>
    <row r="31" spans="2:10">
      <c r="B31" s="21">
        <v>7</v>
      </c>
      <c r="C31" s="36">
        <v>40077</v>
      </c>
      <c r="D31" s="22" t="s">
        <v>18</v>
      </c>
      <c r="E31" s="12">
        <v>100000000</v>
      </c>
      <c r="F31" s="9"/>
      <c r="G31" s="7">
        <f t="shared" si="0"/>
        <v>128965729</v>
      </c>
      <c r="H31" s="10"/>
    </row>
    <row r="32" spans="2:10">
      <c r="B32" s="21"/>
      <c r="C32" s="36"/>
      <c r="D32" s="22" t="s">
        <v>19</v>
      </c>
      <c r="E32" s="12">
        <v>5678233</v>
      </c>
      <c r="F32" s="9"/>
      <c r="G32" s="7">
        <f t="shared" si="0"/>
        <v>134643962</v>
      </c>
      <c r="H32" s="10"/>
    </row>
    <row r="33" spans="2:10">
      <c r="B33" s="21">
        <v>8</v>
      </c>
      <c r="C33" s="36">
        <v>40078</v>
      </c>
      <c r="D33" s="22" t="s">
        <v>20</v>
      </c>
      <c r="E33" s="12"/>
      <c r="F33" s="9">
        <v>100000000</v>
      </c>
      <c r="G33" s="7">
        <f t="shared" si="0"/>
        <v>34643962</v>
      </c>
      <c r="H33" s="10"/>
    </row>
    <row r="34" spans="2:10">
      <c r="B34" s="21"/>
      <c r="C34" s="36"/>
      <c r="D34" s="22" t="s">
        <v>21</v>
      </c>
      <c r="E34" s="12"/>
      <c r="F34" s="9">
        <v>6480000</v>
      </c>
      <c r="G34" s="7">
        <f t="shared" si="0"/>
        <v>28163962</v>
      </c>
      <c r="H34" s="10"/>
    </row>
    <row r="35" spans="2:10">
      <c r="B35" s="21"/>
      <c r="C35" s="36"/>
      <c r="D35" s="22" t="s">
        <v>105</v>
      </c>
      <c r="E35" s="12"/>
      <c r="F35" s="9">
        <v>3000</v>
      </c>
      <c r="G35" s="7">
        <f t="shared" si="0"/>
        <v>28160962</v>
      </c>
      <c r="H35" s="10"/>
    </row>
    <row r="36" spans="2:10">
      <c r="B36" s="21"/>
      <c r="C36" s="36"/>
      <c r="D36" s="22" t="s">
        <v>106</v>
      </c>
      <c r="E36" s="12"/>
      <c r="F36" s="9">
        <v>3000</v>
      </c>
      <c r="G36" s="7">
        <f t="shared" si="0"/>
        <v>28157962</v>
      </c>
      <c r="H36" s="10"/>
    </row>
    <row r="37" spans="2:10">
      <c r="B37" s="21"/>
      <c r="C37" s="36"/>
      <c r="D37" s="22" t="s">
        <v>201</v>
      </c>
      <c r="E37" s="12"/>
      <c r="F37" s="9">
        <v>2600</v>
      </c>
      <c r="G37" s="7">
        <f t="shared" si="0"/>
        <v>28155362</v>
      </c>
      <c r="H37" s="10"/>
    </row>
    <row r="38" spans="2:10">
      <c r="B38" s="21">
        <v>9</v>
      </c>
      <c r="C38" s="36">
        <v>40082</v>
      </c>
      <c r="D38" s="22" t="s">
        <v>22</v>
      </c>
      <c r="E38" s="12"/>
      <c r="F38" s="9">
        <v>205000</v>
      </c>
      <c r="G38" s="7">
        <f t="shared" si="0"/>
        <v>27950362</v>
      </c>
      <c r="H38" s="10"/>
    </row>
    <row r="39" spans="2:10">
      <c r="B39" s="21">
        <v>10</v>
      </c>
      <c r="C39" s="36">
        <v>40084</v>
      </c>
      <c r="D39" s="22" t="s">
        <v>23</v>
      </c>
      <c r="E39" s="12"/>
      <c r="F39" s="9">
        <v>3000000</v>
      </c>
      <c r="G39" s="7">
        <f t="shared" si="0"/>
        <v>24950362</v>
      </c>
      <c r="H39" s="10"/>
    </row>
    <row r="40" spans="2:10">
      <c r="B40" s="21"/>
      <c r="C40" s="36"/>
      <c r="D40" s="22" t="s">
        <v>24</v>
      </c>
      <c r="E40" s="12"/>
      <c r="F40" s="9">
        <v>282500</v>
      </c>
      <c r="G40" s="7">
        <f t="shared" si="0"/>
        <v>24667862</v>
      </c>
      <c r="H40" s="10"/>
    </row>
    <row r="41" spans="2:10">
      <c r="B41" s="21"/>
      <c r="C41" s="36"/>
      <c r="D41" s="22" t="s">
        <v>25</v>
      </c>
      <c r="E41" s="12"/>
      <c r="F41" s="9">
        <v>255500</v>
      </c>
      <c r="G41" s="7">
        <f t="shared" si="0"/>
        <v>24412362</v>
      </c>
      <c r="H41" s="10"/>
    </row>
    <row r="42" spans="2:10">
      <c r="B42" s="21">
        <v>11</v>
      </c>
      <c r="C42" s="36">
        <v>40086</v>
      </c>
      <c r="D42" s="22" t="s">
        <v>118</v>
      </c>
      <c r="E42" s="12"/>
      <c r="F42" s="9">
        <v>87000</v>
      </c>
      <c r="G42" s="7">
        <f t="shared" si="0"/>
        <v>24325362</v>
      </c>
      <c r="H42" s="10"/>
      <c r="I42" s="109" t="s">
        <v>216</v>
      </c>
      <c r="J42" s="102">
        <v>20234790</v>
      </c>
    </row>
    <row r="43" spans="2:10">
      <c r="B43" s="21"/>
      <c r="C43" s="36"/>
      <c r="D43" s="22" t="s">
        <v>117</v>
      </c>
      <c r="E43" s="12"/>
      <c r="F43" s="9">
        <v>1950000</v>
      </c>
      <c r="G43" s="7">
        <f t="shared" si="0"/>
        <v>22375362</v>
      </c>
      <c r="H43" s="10"/>
      <c r="I43" s="109">
        <v>133</v>
      </c>
      <c r="J43" s="102">
        <v>2231252</v>
      </c>
    </row>
    <row r="44" spans="2:10">
      <c r="B44" s="13"/>
      <c r="C44" s="35"/>
      <c r="D44" s="14"/>
      <c r="E44" s="15"/>
      <c r="F44" s="16"/>
      <c r="G44" s="85">
        <f t="shared" si="0"/>
        <v>22375362</v>
      </c>
      <c r="H44" s="17"/>
      <c r="J44" s="108">
        <f>SUM(J42:J43)</f>
        <v>22466042</v>
      </c>
    </row>
    <row r="45" spans="2:10">
      <c r="B45" s="23">
        <v>1</v>
      </c>
      <c r="C45" s="34">
        <v>40087</v>
      </c>
      <c r="D45" s="24" t="s">
        <v>28</v>
      </c>
      <c r="E45" s="12"/>
      <c r="F45" s="9">
        <v>660000</v>
      </c>
      <c r="G45" s="7">
        <v>22843292</v>
      </c>
      <c r="H45" s="10"/>
      <c r="J45" s="107">
        <f>J44-G44</f>
        <v>90680</v>
      </c>
    </row>
    <row r="46" spans="2:10">
      <c r="B46" s="25">
        <v>2</v>
      </c>
      <c r="C46" s="34">
        <v>40090</v>
      </c>
      <c r="D46" s="26" t="s">
        <v>29</v>
      </c>
      <c r="E46" s="12"/>
      <c r="F46" s="9">
        <v>10000</v>
      </c>
      <c r="G46" s="7">
        <f t="shared" si="0"/>
        <v>22833292</v>
      </c>
      <c r="H46" s="10"/>
    </row>
    <row r="47" spans="2:10">
      <c r="B47" s="25"/>
      <c r="C47" s="34"/>
      <c r="D47" s="26" t="s">
        <v>30</v>
      </c>
      <c r="E47" s="12"/>
      <c r="F47" s="9">
        <v>28810</v>
      </c>
      <c r="G47" s="7">
        <f t="shared" si="0"/>
        <v>22804482</v>
      </c>
      <c r="H47" s="10"/>
    </row>
    <row r="48" spans="2:10">
      <c r="B48" s="25"/>
      <c r="C48" s="34"/>
      <c r="D48" s="26" t="s">
        <v>31</v>
      </c>
      <c r="E48" s="12"/>
      <c r="F48" s="9">
        <v>4200</v>
      </c>
      <c r="G48" s="7">
        <f t="shared" si="0"/>
        <v>22800282</v>
      </c>
      <c r="H48" s="10"/>
    </row>
    <row r="49" spans="2:8">
      <c r="B49" s="25"/>
      <c r="C49" s="34"/>
      <c r="D49" s="26" t="s">
        <v>32</v>
      </c>
      <c r="E49" s="12"/>
      <c r="F49" s="9">
        <v>30000</v>
      </c>
      <c r="G49" s="7">
        <f t="shared" si="0"/>
        <v>22770282</v>
      </c>
      <c r="H49" s="10"/>
    </row>
    <row r="50" spans="2:8">
      <c r="B50" s="25">
        <v>3</v>
      </c>
      <c r="C50" s="34">
        <v>40094</v>
      </c>
      <c r="D50" s="26" t="s">
        <v>33</v>
      </c>
      <c r="E50" s="12"/>
      <c r="F50" s="9">
        <v>330000</v>
      </c>
      <c r="G50" s="7">
        <f t="shared" si="0"/>
        <v>22440282</v>
      </c>
      <c r="H50" s="10"/>
    </row>
    <row r="51" spans="2:8">
      <c r="B51" s="25">
        <v>4</v>
      </c>
      <c r="C51" s="34">
        <v>40095</v>
      </c>
      <c r="D51" s="26" t="s">
        <v>34</v>
      </c>
      <c r="E51" s="12"/>
      <c r="F51" s="9">
        <v>120000</v>
      </c>
      <c r="G51" s="7">
        <f t="shared" si="0"/>
        <v>22320282</v>
      </c>
      <c r="H51" s="10"/>
    </row>
    <row r="52" spans="2:8">
      <c r="B52" s="25"/>
      <c r="C52" s="34"/>
      <c r="D52" s="26" t="s">
        <v>35</v>
      </c>
      <c r="E52" s="12"/>
      <c r="F52" s="9">
        <v>330000</v>
      </c>
      <c r="G52" s="7">
        <f t="shared" si="0"/>
        <v>21990282</v>
      </c>
      <c r="H52" s="10"/>
    </row>
    <row r="53" spans="2:8">
      <c r="B53" s="25"/>
      <c r="C53" s="34"/>
      <c r="D53" s="26" t="s">
        <v>36</v>
      </c>
      <c r="E53" s="12"/>
      <c r="F53" s="9">
        <v>20000</v>
      </c>
      <c r="G53" s="7">
        <f t="shared" si="0"/>
        <v>21970282</v>
      </c>
      <c r="H53" s="10"/>
    </row>
    <row r="54" spans="2:8">
      <c r="B54" s="25"/>
      <c r="C54" s="34"/>
      <c r="D54" s="26" t="s">
        <v>37</v>
      </c>
      <c r="E54" s="12"/>
      <c r="F54" s="9">
        <v>230000</v>
      </c>
      <c r="G54" s="7">
        <f t="shared" si="0"/>
        <v>21740282</v>
      </c>
      <c r="H54" s="10"/>
    </row>
    <row r="55" spans="2:8">
      <c r="B55" s="25"/>
      <c r="C55" s="34"/>
      <c r="D55" s="26" t="s">
        <v>102</v>
      </c>
      <c r="E55" s="12">
        <v>1000000</v>
      </c>
      <c r="F55" s="9"/>
      <c r="G55" s="7">
        <f t="shared" si="0"/>
        <v>22740282</v>
      </c>
      <c r="H55" s="10"/>
    </row>
    <row r="56" spans="2:8">
      <c r="B56" s="25"/>
      <c r="C56" s="34"/>
      <c r="D56" s="26" t="s">
        <v>101</v>
      </c>
      <c r="E56" s="12">
        <v>45000</v>
      </c>
      <c r="F56" s="9"/>
      <c r="G56" s="7">
        <f t="shared" si="0"/>
        <v>22785282</v>
      </c>
      <c r="H56" s="10"/>
    </row>
    <row r="57" spans="2:8">
      <c r="B57" s="25">
        <v>5</v>
      </c>
      <c r="C57" s="34">
        <v>40099</v>
      </c>
      <c r="D57" s="26" t="s">
        <v>38</v>
      </c>
      <c r="E57" s="12"/>
      <c r="F57" s="9">
        <v>330000</v>
      </c>
      <c r="G57" s="7">
        <f t="shared" si="0"/>
        <v>22455282</v>
      </c>
      <c r="H57" s="10"/>
    </row>
    <row r="58" spans="2:8">
      <c r="B58" s="25"/>
      <c r="C58" s="34"/>
      <c r="D58" s="26" t="s">
        <v>39</v>
      </c>
      <c r="E58" s="12"/>
      <c r="F58" s="9">
        <v>83300</v>
      </c>
      <c r="G58" s="7">
        <f t="shared" si="0"/>
        <v>22371982</v>
      </c>
      <c r="H58" s="10"/>
    </row>
    <row r="59" spans="2:8">
      <c r="B59" s="25"/>
      <c r="C59" s="34"/>
      <c r="D59" s="26" t="s">
        <v>202</v>
      </c>
      <c r="E59" s="12"/>
      <c r="F59" s="9">
        <v>400</v>
      </c>
      <c r="G59" s="7">
        <f t="shared" si="0"/>
        <v>22371582</v>
      </c>
      <c r="H59" s="10"/>
    </row>
    <row r="60" spans="2:8">
      <c r="B60" s="25">
        <v>6</v>
      </c>
      <c r="C60" s="34">
        <v>40102</v>
      </c>
      <c r="D60" s="26" t="s">
        <v>40</v>
      </c>
      <c r="E60" s="12"/>
      <c r="F60" s="9">
        <v>3540</v>
      </c>
      <c r="G60" s="7">
        <f t="shared" si="0"/>
        <v>22368042</v>
      </c>
      <c r="H60" s="10"/>
    </row>
    <row r="61" spans="2:8">
      <c r="B61" s="25"/>
      <c r="C61" s="34"/>
      <c r="D61" s="26" t="s">
        <v>41</v>
      </c>
      <c r="E61" s="12"/>
      <c r="F61" s="9">
        <v>5250</v>
      </c>
      <c r="G61" s="7">
        <f t="shared" si="0"/>
        <v>22362792</v>
      </c>
      <c r="H61" s="10"/>
    </row>
    <row r="62" spans="2:8">
      <c r="B62" s="25"/>
      <c r="C62" s="34"/>
      <c r="D62" s="26" t="s">
        <v>103</v>
      </c>
      <c r="E62" s="12">
        <v>1098000</v>
      </c>
      <c r="F62" s="9"/>
      <c r="G62" s="7">
        <f t="shared" si="0"/>
        <v>23460792</v>
      </c>
      <c r="H62" s="10"/>
    </row>
    <row r="63" spans="2:8">
      <c r="B63" s="25"/>
      <c r="C63" s="34"/>
      <c r="D63" s="26" t="s">
        <v>108</v>
      </c>
      <c r="E63" s="12"/>
      <c r="F63" s="9">
        <v>18000</v>
      </c>
      <c r="G63" s="7">
        <f t="shared" si="0"/>
        <v>23442792</v>
      </c>
      <c r="H63" s="10"/>
    </row>
    <row r="64" spans="2:8">
      <c r="B64" s="25"/>
      <c r="C64" s="34"/>
      <c r="D64" s="26" t="s">
        <v>44</v>
      </c>
      <c r="E64" s="12"/>
      <c r="F64" s="9">
        <v>972000</v>
      </c>
      <c r="G64" s="7">
        <f t="shared" si="0"/>
        <v>22470792</v>
      </c>
      <c r="H64" s="10"/>
    </row>
    <row r="65" spans="2:10">
      <c r="B65" s="25"/>
      <c r="C65" s="34"/>
      <c r="D65" s="26" t="s">
        <v>195</v>
      </c>
      <c r="E65" s="12"/>
      <c r="F65" s="9">
        <v>9000</v>
      </c>
      <c r="G65" s="7">
        <f t="shared" si="0"/>
        <v>22461792</v>
      </c>
      <c r="H65" s="10"/>
    </row>
    <row r="66" spans="2:10">
      <c r="B66" s="25"/>
      <c r="C66" s="34"/>
      <c r="D66" s="26" t="s">
        <v>42</v>
      </c>
      <c r="E66" s="12">
        <v>1050000</v>
      </c>
      <c r="F66" s="9"/>
      <c r="G66" s="7">
        <f t="shared" si="0"/>
        <v>23511792</v>
      </c>
      <c r="H66" s="10"/>
    </row>
    <row r="67" spans="2:10">
      <c r="B67" s="25"/>
      <c r="C67" s="34"/>
      <c r="D67" s="26" t="s">
        <v>43</v>
      </c>
      <c r="E67" s="12">
        <v>745000</v>
      </c>
      <c r="F67" s="9"/>
      <c r="G67" s="7">
        <f t="shared" si="0"/>
        <v>24256792</v>
      </c>
      <c r="H67" s="10"/>
    </row>
    <row r="68" spans="2:10">
      <c r="B68" s="25">
        <v>7</v>
      </c>
      <c r="C68" s="34">
        <v>40103</v>
      </c>
      <c r="D68" s="26" t="s">
        <v>45</v>
      </c>
      <c r="E68" s="12"/>
      <c r="F68" s="9">
        <v>700680</v>
      </c>
      <c r="G68" s="7">
        <f t="shared" si="0"/>
        <v>23556112</v>
      </c>
      <c r="H68" s="10"/>
    </row>
    <row r="69" spans="2:10">
      <c r="B69" s="25">
        <v>8</v>
      </c>
      <c r="C69" s="34">
        <v>40109</v>
      </c>
      <c r="D69" s="27" t="s">
        <v>46</v>
      </c>
      <c r="E69" s="12"/>
      <c r="F69" s="9">
        <v>9500</v>
      </c>
      <c r="G69" s="7">
        <f t="shared" si="0"/>
        <v>23546612</v>
      </c>
      <c r="H69" s="10"/>
    </row>
    <row r="70" spans="2:10">
      <c r="B70" s="25">
        <v>9</v>
      </c>
      <c r="C70" s="34">
        <v>40112</v>
      </c>
      <c r="D70" s="26" t="s">
        <v>47</v>
      </c>
      <c r="E70" s="12"/>
      <c r="F70" s="9">
        <v>3000000</v>
      </c>
      <c r="G70" s="7">
        <f t="shared" si="0"/>
        <v>20546612</v>
      </c>
      <c r="H70" s="10"/>
    </row>
    <row r="71" spans="2:10">
      <c r="B71" s="25"/>
      <c r="C71" s="34"/>
      <c r="D71" s="26" t="s">
        <v>48</v>
      </c>
      <c r="E71" s="12"/>
      <c r="F71" s="9">
        <v>157500</v>
      </c>
      <c r="G71" s="7">
        <f t="shared" si="0"/>
        <v>20389112</v>
      </c>
      <c r="H71" s="10"/>
    </row>
    <row r="72" spans="2:10">
      <c r="B72" s="25">
        <v>10</v>
      </c>
      <c r="C72" s="34">
        <v>40113</v>
      </c>
      <c r="D72" s="26" t="s">
        <v>49</v>
      </c>
      <c r="E72" s="12"/>
      <c r="F72" s="9">
        <v>214500</v>
      </c>
      <c r="G72" s="7">
        <f t="shared" si="0"/>
        <v>20174612</v>
      </c>
      <c r="H72" s="10"/>
      <c r="I72" s="109" t="s">
        <v>216</v>
      </c>
      <c r="J72" s="102">
        <v>10371190</v>
      </c>
    </row>
    <row r="73" spans="2:10">
      <c r="B73" s="25"/>
      <c r="C73" s="34"/>
      <c r="D73" s="26" t="s">
        <v>50</v>
      </c>
      <c r="E73" s="12"/>
      <c r="F73" s="9">
        <v>214500</v>
      </c>
      <c r="G73" s="7">
        <f t="shared" si="0"/>
        <v>19960112</v>
      </c>
      <c r="H73" s="10"/>
      <c r="I73" s="109">
        <v>133</v>
      </c>
      <c r="J73" s="102">
        <v>4464212</v>
      </c>
    </row>
    <row r="74" spans="2:10">
      <c r="B74" s="25"/>
      <c r="C74" s="34">
        <v>40479</v>
      </c>
      <c r="D74" s="26" t="s">
        <v>196</v>
      </c>
      <c r="E74" s="12"/>
      <c r="F74" s="9">
        <v>800000</v>
      </c>
      <c r="G74" s="7">
        <f t="shared" si="0"/>
        <v>19160112</v>
      </c>
      <c r="H74" s="10"/>
      <c r="I74" s="109">
        <v>540</v>
      </c>
      <c r="J74" s="106">
        <v>1158600</v>
      </c>
    </row>
    <row r="75" spans="2:10">
      <c r="B75" s="13"/>
      <c r="C75" s="35"/>
      <c r="D75" s="14"/>
      <c r="E75" s="15"/>
      <c r="F75" s="16"/>
      <c r="G75" s="85">
        <v>19160512</v>
      </c>
      <c r="H75" s="17"/>
      <c r="J75" s="108">
        <f>SUM(J72:J74)</f>
        <v>15994002</v>
      </c>
    </row>
    <row r="76" spans="2:10">
      <c r="B76" s="19">
        <v>1</v>
      </c>
      <c r="C76" s="36">
        <v>40120</v>
      </c>
      <c r="D76" s="20" t="s">
        <v>51</v>
      </c>
      <c r="E76" s="12"/>
      <c r="F76" s="9">
        <v>28000</v>
      </c>
      <c r="G76" s="7">
        <f t="shared" si="0"/>
        <v>19132512</v>
      </c>
      <c r="H76" s="10"/>
      <c r="J76" s="107">
        <f>J75-G75</f>
        <v>-3166510</v>
      </c>
    </row>
    <row r="77" spans="2:10">
      <c r="B77" s="21">
        <v>2</v>
      </c>
      <c r="C77" s="36">
        <v>40121</v>
      </c>
      <c r="D77" s="22" t="s">
        <v>197</v>
      </c>
      <c r="E77" s="12"/>
      <c r="F77" s="9">
        <v>1121000</v>
      </c>
      <c r="G77" s="7">
        <f t="shared" si="0"/>
        <v>18011512</v>
      </c>
      <c r="H77" s="10"/>
    </row>
    <row r="78" spans="2:10">
      <c r="B78" s="21">
        <v>3</v>
      </c>
      <c r="C78" s="36">
        <v>40122</v>
      </c>
      <c r="D78" s="22" t="s">
        <v>52</v>
      </c>
      <c r="E78" s="12"/>
      <c r="F78" s="9">
        <v>46700</v>
      </c>
      <c r="G78" s="7">
        <f t="shared" ref="G78:G90" si="1">G77-F78+E78</f>
        <v>17964812</v>
      </c>
      <c r="H78" s="10"/>
    </row>
    <row r="79" spans="2:10">
      <c r="B79" s="21"/>
      <c r="C79" s="36"/>
      <c r="D79" s="22" t="s">
        <v>53</v>
      </c>
      <c r="E79" s="12"/>
      <c r="F79" s="9">
        <v>73100</v>
      </c>
      <c r="G79" s="7">
        <f t="shared" si="1"/>
        <v>17891712</v>
      </c>
      <c r="H79" s="10"/>
    </row>
    <row r="80" spans="2:10">
      <c r="B80" s="21"/>
      <c r="C80" s="36"/>
      <c r="D80" s="22" t="s">
        <v>54</v>
      </c>
      <c r="E80" s="12"/>
      <c r="F80" s="9">
        <v>6000</v>
      </c>
      <c r="G80" s="7">
        <f t="shared" si="1"/>
        <v>17885712</v>
      </c>
      <c r="H80" s="10"/>
    </row>
    <row r="81" spans="2:10">
      <c r="B81" s="21">
        <v>4</v>
      </c>
      <c r="C81" s="36">
        <v>40123</v>
      </c>
      <c r="D81" s="22" t="s">
        <v>55</v>
      </c>
      <c r="E81" s="12"/>
      <c r="F81" s="9">
        <v>500</v>
      </c>
      <c r="G81" s="7">
        <f t="shared" si="1"/>
        <v>17885212</v>
      </c>
      <c r="H81" s="10"/>
    </row>
    <row r="82" spans="2:10">
      <c r="B82" s="21"/>
      <c r="C82" s="36"/>
      <c r="D82" s="22" t="s">
        <v>56</v>
      </c>
      <c r="E82" s="12"/>
      <c r="F82" s="9">
        <v>700</v>
      </c>
      <c r="G82" s="7">
        <f t="shared" si="1"/>
        <v>17884512</v>
      </c>
      <c r="H82" s="10"/>
    </row>
    <row r="83" spans="2:10">
      <c r="B83" s="21"/>
      <c r="C83" s="36"/>
      <c r="D83" s="22" t="s">
        <v>57</v>
      </c>
      <c r="E83" s="12"/>
      <c r="F83" s="9">
        <v>30000</v>
      </c>
      <c r="G83" s="7">
        <f t="shared" si="1"/>
        <v>17854512</v>
      </c>
      <c r="H83" s="10"/>
    </row>
    <row r="84" spans="2:10">
      <c r="B84" s="21"/>
      <c r="C84" s="36"/>
      <c r="D84" s="22" t="s">
        <v>58</v>
      </c>
      <c r="E84" s="12"/>
      <c r="F84" s="9">
        <v>40000</v>
      </c>
      <c r="G84" s="7">
        <f t="shared" si="1"/>
        <v>17814512</v>
      </c>
      <c r="H84" s="10"/>
    </row>
    <row r="85" spans="2:10">
      <c r="B85" s="21"/>
      <c r="C85" s="36"/>
      <c r="D85" s="22" t="s">
        <v>59</v>
      </c>
      <c r="E85" s="12"/>
      <c r="F85" s="9">
        <v>25000</v>
      </c>
      <c r="G85" s="7">
        <f t="shared" si="1"/>
        <v>17789512</v>
      </c>
      <c r="H85" s="10"/>
    </row>
    <row r="86" spans="2:10">
      <c r="B86" s="21"/>
      <c r="C86" s="36"/>
      <c r="D86" s="22" t="s">
        <v>109</v>
      </c>
      <c r="E86" s="12"/>
      <c r="F86" s="9">
        <v>20000</v>
      </c>
      <c r="G86" s="7">
        <f t="shared" si="1"/>
        <v>17769512</v>
      </c>
      <c r="H86" s="10"/>
    </row>
    <row r="87" spans="2:10">
      <c r="B87" s="21"/>
      <c r="C87" s="36"/>
      <c r="D87" s="22" t="s">
        <v>198</v>
      </c>
      <c r="E87" s="12"/>
      <c r="F87" s="9">
        <v>1100</v>
      </c>
      <c r="G87" s="7">
        <f t="shared" si="1"/>
        <v>17768412</v>
      </c>
      <c r="H87" s="10"/>
    </row>
    <row r="88" spans="2:10">
      <c r="B88" s="21">
        <v>5</v>
      </c>
      <c r="C88" s="36">
        <v>40129</v>
      </c>
      <c r="D88" s="22" t="s">
        <v>60</v>
      </c>
      <c r="E88" s="12"/>
      <c r="F88" s="9">
        <v>3500</v>
      </c>
      <c r="G88" s="7">
        <f t="shared" si="1"/>
        <v>17764912</v>
      </c>
      <c r="H88" s="10"/>
    </row>
    <row r="89" spans="2:10">
      <c r="B89" s="21"/>
      <c r="C89" s="36"/>
      <c r="D89" s="22" t="s">
        <v>61</v>
      </c>
      <c r="E89" s="12"/>
      <c r="F89" s="9">
        <v>26000</v>
      </c>
      <c r="G89" s="7">
        <f t="shared" si="1"/>
        <v>17738912</v>
      </c>
      <c r="H89" s="10"/>
    </row>
    <row r="90" spans="2:10">
      <c r="B90" s="21">
        <v>6</v>
      </c>
      <c r="C90" s="36">
        <v>40132</v>
      </c>
      <c r="D90" s="22" t="s">
        <v>62</v>
      </c>
      <c r="E90" s="12"/>
      <c r="F90" s="9">
        <v>54970</v>
      </c>
      <c r="G90" s="7">
        <f t="shared" si="1"/>
        <v>17683942</v>
      </c>
      <c r="H90" s="10"/>
    </row>
    <row r="91" spans="2:10">
      <c r="B91" s="21"/>
      <c r="C91" s="36"/>
      <c r="D91" s="22" t="s">
        <v>95</v>
      </c>
      <c r="E91" s="12">
        <v>90000</v>
      </c>
      <c r="F91" s="9"/>
      <c r="G91" s="7">
        <f>G90-F91+E91</f>
        <v>17773942</v>
      </c>
      <c r="H91" s="10"/>
    </row>
    <row r="92" spans="2:10">
      <c r="B92" s="21"/>
      <c r="C92" s="36"/>
      <c r="D92" s="22" t="s">
        <v>96</v>
      </c>
      <c r="E92" s="12">
        <v>55000</v>
      </c>
      <c r="F92" s="9"/>
      <c r="G92" s="7">
        <f t="shared" ref="G92:G144" si="2">G91-F92+E92</f>
        <v>17828942</v>
      </c>
      <c r="H92" s="10"/>
    </row>
    <row r="93" spans="2:10">
      <c r="B93" s="21">
        <v>7</v>
      </c>
      <c r="C93" s="36">
        <v>40137</v>
      </c>
      <c r="D93" s="22" t="s">
        <v>63</v>
      </c>
      <c r="E93" s="12"/>
      <c r="F93" s="9">
        <v>2549000</v>
      </c>
      <c r="G93" s="7">
        <f t="shared" si="2"/>
        <v>15279942</v>
      </c>
      <c r="H93" s="10"/>
    </row>
    <row r="94" spans="2:10">
      <c r="B94" s="21"/>
      <c r="C94" s="36"/>
      <c r="D94" s="18" t="s">
        <v>64</v>
      </c>
      <c r="E94" s="12"/>
      <c r="F94" s="9"/>
      <c r="G94" s="7">
        <f t="shared" si="2"/>
        <v>15279942</v>
      </c>
      <c r="H94" s="10"/>
    </row>
    <row r="95" spans="2:10">
      <c r="B95" s="21"/>
      <c r="C95" s="36"/>
      <c r="D95" s="18" t="s">
        <v>65</v>
      </c>
      <c r="E95" s="12"/>
      <c r="F95" s="9"/>
      <c r="G95" s="7">
        <f t="shared" si="2"/>
        <v>15279942</v>
      </c>
      <c r="H95" s="10"/>
    </row>
    <row r="96" spans="2:10">
      <c r="B96" s="21"/>
      <c r="C96" s="36"/>
      <c r="D96" s="22" t="s">
        <v>66</v>
      </c>
      <c r="E96" s="12"/>
      <c r="F96" s="9">
        <v>3000</v>
      </c>
      <c r="G96" s="7">
        <f t="shared" si="2"/>
        <v>15276942</v>
      </c>
      <c r="H96" s="10"/>
      <c r="I96" s="109" t="s">
        <v>216</v>
      </c>
      <c r="J96" s="102">
        <v>10371190</v>
      </c>
    </row>
    <row r="97" spans="2:11">
      <c r="B97" s="21">
        <v>8</v>
      </c>
      <c r="C97" s="36">
        <v>40141</v>
      </c>
      <c r="D97" s="22" t="s">
        <v>67</v>
      </c>
      <c r="E97" s="12"/>
      <c r="F97" s="9">
        <v>3050</v>
      </c>
      <c r="G97" s="7">
        <f t="shared" si="2"/>
        <v>15273892</v>
      </c>
      <c r="H97" s="10"/>
      <c r="I97" s="109">
        <v>133</v>
      </c>
      <c r="J97" s="102">
        <v>3454132</v>
      </c>
    </row>
    <row r="98" spans="2:11">
      <c r="B98" s="21">
        <v>9</v>
      </c>
      <c r="C98" s="36">
        <v>40144</v>
      </c>
      <c r="D98" s="22" t="s">
        <v>68</v>
      </c>
      <c r="E98" s="12"/>
      <c r="F98" s="9">
        <v>14300</v>
      </c>
      <c r="G98" s="7">
        <f t="shared" si="2"/>
        <v>15259592</v>
      </c>
      <c r="H98" s="10"/>
      <c r="I98" s="109">
        <v>540</v>
      </c>
      <c r="J98" s="102">
        <v>2031886</v>
      </c>
    </row>
    <row r="99" spans="2:11">
      <c r="B99" s="13"/>
      <c r="C99" s="35"/>
      <c r="D99" s="14"/>
      <c r="E99" s="15"/>
      <c r="F99" s="16"/>
      <c r="G99" s="85">
        <v>15259592</v>
      </c>
      <c r="H99" s="17"/>
      <c r="J99" s="108">
        <f>SUM(J96:J98)</f>
        <v>15857208</v>
      </c>
    </row>
    <row r="100" spans="2:11">
      <c r="B100" s="54">
        <v>1</v>
      </c>
      <c r="C100" s="55">
        <v>40513</v>
      </c>
      <c r="D100" s="26" t="s">
        <v>217</v>
      </c>
      <c r="E100" s="50">
        <v>850000</v>
      </c>
      <c r="F100" s="51"/>
      <c r="G100" s="52">
        <f>G99+E100-F100</f>
        <v>16109592</v>
      </c>
      <c r="H100" s="56"/>
      <c r="J100" s="107">
        <f>J99-G99</f>
        <v>597616</v>
      </c>
    </row>
    <row r="101" spans="2:11">
      <c r="B101" s="54"/>
      <c r="C101" s="55"/>
      <c r="D101" s="57" t="s">
        <v>207</v>
      </c>
      <c r="E101" s="50">
        <v>24000</v>
      </c>
      <c r="F101" s="51"/>
      <c r="G101" s="52">
        <f>G100+E101-F101</f>
        <v>16133592</v>
      </c>
      <c r="H101" s="56"/>
    </row>
    <row r="102" spans="2:11">
      <c r="B102" s="54"/>
      <c r="C102" s="55"/>
      <c r="D102" s="57" t="s">
        <v>218</v>
      </c>
      <c r="E102" s="50">
        <v>525000</v>
      </c>
      <c r="F102" s="51"/>
      <c r="G102" s="52">
        <f>G101+E102-F102</f>
        <v>16658592</v>
      </c>
      <c r="H102" s="56"/>
      <c r="I102" s="120" t="s">
        <v>219</v>
      </c>
    </row>
    <row r="103" spans="2:11">
      <c r="B103" s="54"/>
      <c r="C103" s="55">
        <v>40518</v>
      </c>
      <c r="D103" s="57" t="s">
        <v>203</v>
      </c>
      <c r="E103" s="50">
        <v>6600</v>
      </c>
      <c r="F103" s="51"/>
      <c r="G103" s="52">
        <f t="shared" si="2"/>
        <v>16665192</v>
      </c>
      <c r="H103" s="56"/>
      <c r="I103" s="121">
        <f>23*25000</f>
        <v>575000</v>
      </c>
    </row>
    <row r="104" spans="2:11">
      <c r="B104" s="25">
        <v>2</v>
      </c>
      <c r="C104" s="34">
        <v>40519</v>
      </c>
      <c r="D104" s="26" t="s">
        <v>111</v>
      </c>
      <c r="E104" s="12"/>
      <c r="F104" s="9">
        <v>12000</v>
      </c>
      <c r="G104" s="52">
        <f t="shared" si="2"/>
        <v>16653192</v>
      </c>
      <c r="H104" s="53"/>
      <c r="K104" s="1">
        <f>65-12</f>
        <v>53</v>
      </c>
    </row>
    <row r="105" spans="2:11">
      <c r="B105" s="25"/>
      <c r="C105" s="34"/>
      <c r="D105" s="26" t="s">
        <v>98</v>
      </c>
      <c r="E105" s="12">
        <v>260000</v>
      </c>
      <c r="F105" s="9"/>
      <c r="G105" s="52">
        <f t="shared" si="2"/>
        <v>16913192</v>
      </c>
      <c r="H105" s="53"/>
    </row>
    <row r="106" spans="2:11">
      <c r="B106" s="25"/>
      <c r="C106" s="34"/>
      <c r="D106" s="26" t="s">
        <v>97</v>
      </c>
      <c r="E106" s="12">
        <v>30000</v>
      </c>
      <c r="F106" s="9"/>
      <c r="G106" s="52">
        <f t="shared" si="2"/>
        <v>16943192</v>
      </c>
      <c r="H106" s="53"/>
    </row>
    <row r="107" spans="2:11">
      <c r="B107" s="25">
        <v>3</v>
      </c>
      <c r="C107" s="34">
        <v>40526</v>
      </c>
      <c r="D107" s="26" t="s">
        <v>72</v>
      </c>
      <c r="E107" s="12"/>
      <c r="F107" s="9">
        <v>1000000</v>
      </c>
      <c r="G107" s="52">
        <f t="shared" si="2"/>
        <v>15943192</v>
      </c>
      <c r="H107" s="53"/>
    </row>
    <row r="108" spans="2:11">
      <c r="B108" s="25"/>
      <c r="C108" s="34"/>
      <c r="D108" s="26" t="s">
        <v>73</v>
      </c>
      <c r="E108" s="12"/>
      <c r="F108" s="9"/>
      <c r="G108" s="52">
        <f t="shared" si="2"/>
        <v>15943192</v>
      </c>
      <c r="H108" s="53"/>
    </row>
    <row r="109" spans="2:11">
      <c r="B109" s="25"/>
      <c r="C109" s="34"/>
      <c r="D109" s="26" t="s">
        <v>99</v>
      </c>
      <c r="E109" s="12"/>
      <c r="F109" s="9">
        <v>30000</v>
      </c>
      <c r="G109" s="52">
        <f t="shared" si="2"/>
        <v>15913192</v>
      </c>
      <c r="H109" s="53"/>
    </row>
    <row r="110" spans="2:11">
      <c r="B110" s="25"/>
      <c r="C110" s="34"/>
      <c r="D110" s="26" t="s">
        <v>112</v>
      </c>
      <c r="E110" s="12"/>
      <c r="F110" s="9">
        <v>10000</v>
      </c>
      <c r="G110" s="52">
        <f t="shared" si="2"/>
        <v>15903192</v>
      </c>
      <c r="H110" s="53"/>
    </row>
    <row r="111" spans="2:11">
      <c r="B111" s="25">
        <v>4</v>
      </c>
      <c r="C111" s="34">
        <v>40528</v>
      </c>
      <c r="D111" s="26" t="s">
        <v>74</v>
      </c>
      <c r="E111" s="12"/>
      <c r="F111" s="9">
        <v>1850000</v>
      </c>
      <c r="G111" s="52">
        <f t="shared" si="2"/>
        <v>14053192</v>
      </c>
      <c r="H111" s="53"/>
    </row>
    <row r="112" spans="2:11">
      <c r="B112" s="25"/>
      <c r="C112" s="34"/>
      <c r="D112" s="26" t="s">
        <v>75</v>
      </c>
      <c r="E112" s="12"/>
      <c r="F112" s="9"/>
      <c r="G112" s="52">
        <f t="shared" si="2"/>
        <v>14053192</v>
      </c>
      <c r="H112" s="53"/>
    </row>
    <row r="113" spans="2:10">
      <c r="B113" s="25"/>
      <c r="C113" s="34"/>
      <c r="D113" s="26" t="s">
        <v>76</v>
      </c>
      <c r="E113" s="12"/>
      <c r="F113" s="9">
        <v>450000</v>
      </c>
      <c r="G113" s="52">
        <f t="shared" si="2"/>
        <v>13603192</v>
      </c>
      <c r="H113" s="53"/>
    </row>
    <row r="114" spans="2:10">
      <c r="B114" s="25"/>
      <c r="C114" s="34"/>
      <c r="D114" s="26" t="s">
        <v>77</v>
      </c>
      <c r="E114" s="12"/>
      <c r="F114" s="9"/>
      <c r="G114" s="52">
        <f t="shared" si="2"/>
        <v>13603192</v>
      </c>
      <c r="H114" s="53"/>
    </row>
    <row r="115" spans="2:10">
      <c r="B115" s="25">
        <v>5</v>
      </c>
      <c r="C115" s="34">
        <v>40530</v>
      </c>
      <c r="D115" s="26" t="s">
        <v>78</v>
      </c>
      <c r="E115" s="12"/>
      <c r="F115" s="9">
        <v>2800</v>
      </c>
      <c r="G115" s="52">
        <f>G114-F115+E115</f>
        <v>13600392</v>
      </c>
      <c r="H115" s="53"/>
    </row>
    <row r="116" spans="2:10">
      <c r="B116" s="25"/>
      <c r="C116" s="34"/>
      <c r="D116" s="26" t="s">
        <v>79</v>
      </c>
      <c r="E116" s="12"/>
      <c r="F116" s="9">
        <v>6000</v>
      </c>
      <c r="G116" s="52">
        <f t="shared" si="2"/>
        <v>13594392</v>
      </c>
      <c r="H116" s="53"/>
    </row>
    <row r="117" spans="2:10">
      <c r="B117" s="25">
        <v>6</v>
      </c>
      <c r="C117" s="34">
        <v>40531</v>
      </c>
      <c r="D117" s="26" t="s">
        <v>80</v>
      </c>
      <c r="E117" s="12">
        <v>1521</v>
      </c>
      <c r="F117" s="9"/>
      <c r="G117" s="52">
        <f t="shared" si="2"/>
        <v>13595913</v>
      </c>
      <c r="H117" s="53"/>
    </row>
    <row r="118" spans="2:10">
      <c r="B118" s="25">
        <v>7</v>
      </c>
      <c r="C118" s="34">
        <v>40532</v>
      </c>
      <c r="D118" s="26" t="s">
        <v>81</v>
      </c>
      <c r="E118" s="12"/>
      <c r="F118" s="9">
        <v>300000</v>
      </c>
      <c r="G118" s="52">
        <f t="shared" si="2"/>
        <v>13295913</v>
      </c>
      <c r="H118" s="53"/>
    </row>
    <row r="119" spans="2:10">
      <c r="B119" s="25"/>
      <c r="C119" s="34"/>
      <c r="D119" s="26" t="s">
        <v>82</v>
      </c>
      <c r="E119" s="12"/>
      <c r="F119" s="9">
        <v>237600</v>
      </c>
      <c r="G119" s="52">
        <f t="shared" si="2"/>
        <v>13058313</v>
      </c>
      <c r="H119" s="53"/>
    </row>
    <row r="120" spans="2:10">
      <c r="B120" s="25"/>
      <c r="C120" s="34"/>
      <c r="D120" s="26" t="s">
        <v>83</v>
      </c>
      <c r="E120" s="12"/>
      <c r="F120" s="9">
        <v>166000</v>
      </c>
      <c r="G120" s="52">
        <f t="shared" si="2"/>
        <v>12892313</v>
      </c>
      <c r="H120" s="53"/>
    </row>
    <row r="121" spans="2:10">
      <c r="B121" s="25"/>
      <c r="C121" s="34"/>
      <c r="D121" s="26" t="s">
        <v>84</v>
      </c>
      <c r="E121" s="12"/>
      <c r="F121" s="9">
        <v>128000</v>
      </c>
      <c r="G121" s="52">
        <f t="shared" si="2"/>
        <v>12764313</v>
      </c>
      <c r="H121" s="53"/>
      <c r="J121" s="2"/>
    </row>
    <row r="122" spans="2:10">
      <c r="B122" s="25"/>
      <c r="C122" s="34"/>
      <c r="D122" s="26" t="s">
        <v>85</v>
      </c>
      <c r="E122" s="12"/>
      <c r="F122" s="9">
        <v>65000</v>
      </c>
      <c r="G122" s="52">
        <f t="shared" si="2"/>
        <v>12699313</v>
      </c>
      <c r="H122" s="53"/>
    </row>
    <row r="123" spans="2:10">
      <c r="B123" s="25"/>
      <c r="C123" s="34"/>
      <c r="D123" s="26" t="s">
        <v>86</v>
      </c>
      <c r="E123" s="12"/>
      <c r="F123" s="9">
        <v>3200</v>
      </c>
      <c r="G123" s="52">
        <f t="shared" si="2"/>
        <v>12696113</v>
      </c>
      <c r="H123" s="53"/>
    </row>
    <row r="124" spans="2:10">
      <c r="B124" s="25"/>
      <c r="C124" s="34"/>
      <c r="D124" s="26" t="s">
        <v>87</v>
      </c>
      <c r="E124" s="12"/>
      <c r="F124" s="9">
        <v>1600</v>
      </c>
      <c r="G124" s="52">
        <f t="shared" si="2"/>
        <v>12694513</v>
      </c>
      <c r="H124" s="53"/>
    </row>
    <row r="125" spans="2:10">
      <c r="B125" s="25"/>
      <c r="C125" s="34"/>
      <c r="D125" s="26" t="s">
        <v>88</v>
      </c>
      <c r="E125" s="12"/>
      <c r="F125" s="9">
        <v>35500</v>
      </c>
      <c r="G125" s="52">
        <f t="shared" si="2"/>
        <v>12659013</v>
      </c>
      <c r="H125" s="53"/>
    </row>
    <row r="126" spans="2:10">
      <c r="B126" s="25"/>
      <c r="C126" s="34"/>
      <c r="D126" s="26" t="s">
        <v>100</v>
      </c>
      <c r="E126" s="12"/>
      <c r="F126" s="9">
        <v>260000</v>
      </c>
      <c r="G126" s="52">
        <f t="shared" si="2"/>
        <v>12399013</v>
      </c>
      <c r="H126" s="53"/>
    </row>
    <row r="127" spans="2:10">
      <c r="B127" s="25"/>
      <c r="C127" s="34"/>
      <c r="D127" s="26" t="s">
        <v>120</v>
      </c>
      <c r="E127" s="12"/>
      <c r="F127" s="9">
        <v>600</v>
      </c>
      <c r="G127" s="52">
        <f t="shared" si="2"/>
        <v>12398413</v>
      </c>
      <c r="H127" s="53"/>
    </row>
    <row r="128" spans="2:10">
      <c r="B128" s="25"/>
      <c r="C128" s="34"/>
      <c r="D128" s="26" t="s">
        <v>125</v>
      </c>
      <c r="E128" s="12">
        <v>50000</v>
      </c>
      <c r="F128" s="9"/>
      <c r="G128" s="52">
        <f t="shared" si="2"/>
        <v>12448413</v>
      </c>
      <c r="H128" s="53"/>
    </row>
    <row r="129" spans="2:10">
      <c r="B129" s="25"/>
      <c r="C129" s="34"/>
      <c r="D129" s="26" t="s">
        <v>126</v>
      </c>
      <c r="E129" s="12">
        <v>25000</v>
      </c>
      <c r="F129" s="9"/>
      <c r="G129" s="52">
        <f t="shared" si="2"/>
        <v>12473413</v>
      </c>
      <c r="H129" s="53"/>
    </row>
    <row r="130" spans="2:10">
      <c r="B130" s="25"/>
      <c r="C130" s="34"/>
      <c r="D130" s="26" t="s">
        <v>204</v>
      </c>
      <c r="E130" s="12"/>
      <c r="F130" s="9">
        <v>1700</v>
      </c>
      <c r="G130" s="52">
        <f t="shared" si="2"/>
        <v>12471713</v>
      </c>
      <c r="H130" s="53"/>
    </row>
    <row r="131" spans="2:10">
      <c r="B131" s="25">
        <v>8</v>
      </c>
      <c r="C131" s="34">
        <v>40533</v>
      </c>
      <c r="D131" s="26" t="s">
        <v>110</v>
      </c>
      <c r="E131" s="12"/>
      <c r="F131" s="9">
        <v>12000</v>
      </c>
      <c r="G131" s="52">
        <f t="shared" si="2"/>
        <v>12459713</v>
      </c>
      <c r="H131" s="53"/>
    </row>
    <row r="132" spans="2:10">
      <c r="B132" s="25">
        <v>9</v>
      </c>
      <c r="C132" s="34">
        <v>40539</v>
      </c>
      <c r="D132" s="26" t="s">
        <v>116</v>
      </c>
      <c r="E132" s="12"/>
      <c r="F132" s="9">
        <v>4200</v>
      </c>
      <c r="G132" s="52">
        <f t="shared" si="2"/>
        <v>12455513</v>
      </c>
      <c r="H132" s="53"/>
    </row>
    <row r="133" spans="2:10">
      <c r="B133" s="25"/>
      <c r="C133" s="55"/>
      <c r="D133" s="26" t="s">
        <v>93</v>
      </c>
      <c r="E133" s="50"/>
      <c r="F133" s="51">
        <v>100000</v>
      </c>
      <c r="G133" s="52">
        <f t="shared" si="2"/>
        <v>12355513</v>
      </c>
      <c r="H133" s="56"/>
    </row>
    <row r="134" spans="2:10">
      <c r="B134" s="25">
        <v>10</v>
      </c>
      <c r="C134" s="55">
        <v>40540</v>
      </c>
      <c r="D134" s="26" t="s">
        <v>123</v>
      </c>
      <c r="E134" s="50"/>
      <c r="F134" s="51">
        <v>36000</v>
      </c>
      <c r="G134" s="52">
        <f t="shared" si="2"/>
        <v>12319513</v>
      </c>
      <c r="H134" s="56"/>
    </row>
    <row r="135" spans="2:10">
      <c r="B135" s="25"/>
      <c r="C135" s="55"/>
      <c r="D135" s="57" t="s">
        <v>200</v>
      </c>
      <c r="E135" s="50"/>
      <c r="F135" s="51">
        <v>500</v>
      </c>
      <c r="G135" s="52">
        <f t="shared" si="2"/>
        <v>12319013</v>
      </c>
      <c r="H135" s="56"/>
    </row>
    <row r="136" spans="2:10">
      <c r="B136" s="25"/>
      <c r="C136" s="55"/>
      <c r="D136" s="26" t="s">
        <v>199</v>
      </c>
      <c r="E136" s="50"/>
      <c r="F136" s="51">
        <v>650000</v>
      </c>
      <c r="G136" s="52">
        <f t="shared" si="2"/>
        <v>11669013</v>
      </c>
      <c r="H136" s="56"/>
    </row>
    <row r="137" spans="2:10">
      <c r="B137" s="25">
        <v>11</v>
      </c>
      <c r="C137" s="55">
        <v>40542</v>
      </c>
      <c r="D137" s="26" t="s">
        <v>121</v>
      </c>
      <c r="E137" s="50"/>
      <c r="F137" s="51">
        <v>40000</v>
      </c>
      <c r="G137" s="52">
        <f t="shared" si="2"/>
        <v>11629013</v>
      </c>
      <c r="H137" s="56"/>
    </row>
    <row r="138" spans="2:10">
      <c r="B138" s="25"/>
      <c r="C138" s="55"/>
      <c r="D138" s="57" t="s">
        <v>122</v>
      </c>
      <c r="E138" s="50"/>
      <c r="F138" s="51">
        <v>500</v>
      </c>
      <c r="G138" s="52">
        <f t="shared" si="2"/>
        <v>11628513</v>
      </c>
      <c r="H138" s="56"/>
    </row>
    <row r="139" spans="2:10">
      <c r="B139" s="25"/>
      <c r="C139" s="55"/>
      <c r="D139" s="57" t="s">
        <v>133</v>
      </c>
      <c r="E139" s="50"/>
      <c r="F139" s="51">
        <v>214000</v>
      </c>
      <c r="G139" s="52">
        <f t="shared" si="2"/>
        <v>11414513</v>
      </c>
      <c r="H139" s="56"/>
    </row>
    <row r="140" spans="2:10">
      <c r="B140" s="25">
        <v>12</v>
      </c>
      <c r="C140" s="55">
        <v>40543</v>
      </c>
      <c r="D140" s="57" t="s">
        <v>89</v>
      </c>
      <c r="E140" s="50"/>
      <c r="F140" s="51">
        <v>50000</v>
      </c>
      <c r="G140" s="52">
        <f t="shared" si="2"/>
        <v>11364513</v>
      </c>
      <c r="H140" s="56"/>
      <c r="I140" s="109" t="s">
        <v>216</v>
      </c>
      <c r="J140" s="102">
        <v>4376090</v>
      </c>
    </row>
    <row r="141" spans="2:10">
      <c r="B141" s="25"/>
      <c r="C141" s="55"/>
      <c r="D141" s="57" t="s">
        <v>90</v>
      </c>
      <c r="E141" s="50"/>
      <c r="F141" s="51">
        <v>2000</v>
      </c>
      <c r="G141" s="52">
        <f t="shared" si="2"/>
        <v>11362513</v>
      </c>
      <c r="H141" s="56"/>
      <c r="I141" s="109">
        <v>133</v>
      </c>
      <c r="J141" s="102">
        <v>3891103</v>
      </c>
    </row>
    <row r="142" spans="2:10">
      <c r="B142" s="54"/>
      <c r="C142" s="55"/>
      <c r="D142" s="57" t="s">
        <v>132</v>
      </c>
      <c r="E142" s="50"/>
      <c r="F142" s="51">
        <v>2000</v>
      </c>
      <c r="G142" s="52">
        <f t="shared" si="2"/>
        <v>11360513</v>
      </c>
      <c r="H142" s="56"/>
      <c r="I142" s="109">
        <v>540</v>
      </c>
      <c r="J142" s="102">
        <v>2487148</v>
      </c>
    </row>
    <row r="143" spans="2:10">
      <c r="B143" s="54"/>
      <c r="C143" s="55"/>
      <c r="D143" s="26" t="s">
        <v>127</v>
      </c>
      <c r="E143" s="50">
        <v>50000</v>
      </c>
      <c r="F143" s="51"/>
      <c r="G143" s="52">
        <f t="shared" si="2"/>
        <v>11410513</v>
      </c>
      <c r="H143" s="56"/>
      <c r="J143" s="108">
        <f>SUM(J140:J142)</f>
        <v>10754341</v>
      </c>
    </row>
    <row r="144" spans="2:10" ht="12" thickBot="1">
      <c r="B144" s="58"/>
      <c r="C144" s="59"/>
      <c r="D144" s="60"/>
      <c r="E144" s="61"/>
      <c r="F144" s="62"/>
      <c r="G144" s="97">
        <f t="shared" si="2"/>
        <v>11410513</v>
      </c>
      <c r="H144" s="63"/>
      <c r="J144" s="107">
        <f>J143-G144</f>
        <v>-656172</v>
      </c>
    </row>
    <row r="145" spans="2:10" s="94" customFormat="1" ht="5.25" customHeight="1" thickBot="1">
      <c r="B145" s="87"/>
      <c r="C145" s="88"/>
      <c r="D145" s="89"/>
      <c r="E145" s="90"/>
      <c r="F145" s="91"/>
      <c r="G145" s="92"/>
      <c r="H145" s="93"/>
      <c r="I145" s="111"/>
      <c r="J145" s="105"/>
    </row>
    <row r="146" spans="2:10">
      <c r="B146" s="81"/>
      <c r="C146" s="82"/>
      <c r="D146" s="83" t="s">
        <v>94</v>
      </c>
      <c r="E146" s="69">
        <v>1000000</v>
      </c>
      <c r="F146" s="70"/>
      <c r="G146" s="86">
        <f>G144-F146+E146</f>
        <v>12410513</v>
      </c>
      <c r="H146" s="71"/>
    </row>
    <row r="147" spans="2:10">
      <c r="B147" s="72"/>
      <c r="C147" s="64"/>
      <c r="D147" s="65"/>
      <c r="E147" s="66"/>
      <c r="F147" s="67"/>
      <c r="G147" s="68"/>
      <c r="H147" s="73"/>
    </row>
    <row r="148" spans="2:10">
      <c r="B148" s="72"/>
      <c r="C148" s="64"/>
      <c r="D148" s="95"/>
      <c r="E148" s="66"/>
      <c r="F148" s="67"/>
      <c r="G148" s="68"/>
      <c r="H148" s="73"/>
    </row>
    <row r="149" spans="2:10" ht="12" thickBot="1">
      <c r="B149" s="74"/>
      <c r="C149" s="75"/>
      <c r="D149" s="96"/>
      <c r="E149" s="77"/>
      <c r="F149" s="78"/>
      <c r="G149" s="79"/>
      <c r="H149" s="80"/>
    </row>
  </sheetData>
  <customSheetViews>
    <customSheetView guid="{02B336AA-C04D-4AFC-94DE-6EA679E97967}" showPageBreaks="1" state="hidden">
      <pane ySplit="2" topLeftCell="A12" activePane="bottomLeft" state="frozen"/>
      <selection pane="bottomLeft" activeCell="C142" sqref="C142"/>
      <pageMargins left="0.13" right="0.26" top="0.21" bottom="0.31" header="0.19" footer="0.3"/>
      <pageSetup paperSize="9" orientation="portrait" horizontalDpi="300" verticalDpi="300" r:id="rId1"/>
    </customSheetView>
  </customSheetViews>
  <phoneticPr fontId="1" type="noConversion"/>
  <pageMargins left="0.13" right="0.26" top="0.21" bottom="0.31" header="0.19" footer="0.3"/>
  <pageSetup paperSize="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 state="hidden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 state="hidden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 state="hidden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 state="hidden">
      <pageMargins left="0.7" right="0.7" top="0.75" bottom="0.75" header="0.3" footer="0.3"/>
      <pageSetup paperSize="9" orientation="portrait" horizontalDpi="300" verticalDpi="300" r:id="rId1"/>
    </customSheetView>
  </customSheetViews>
  <phoneticPr fontId="1" type="noConversion"/>
  <pageMargins left="0.7" right="0.7" top="0.75" bottom="0.75" header="0.3" footer="0.3"/>
  <pageSetup paperSize="9" orientation="portrait" horizontalDpi="300" verticalDpi="300"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K69"/>
  <sheetViews>
    <sheetView tabSelected="1" workbookViewId="0">
      <selection activeCell="D19" sqref="D19"/>
    </sheetView>
  </sheetViews>
  <sheetFormatPr defaultRowHeight="11.25"/>
  <cols>
    <col min="1" max="1" width="0.77734375" style="1" customWidth="1"/>
    <col min="2" max="2" width="3.21875" style="3" customWidth="1"/>
    <col min="3" max="3" width="8.33203125" style="37" customWidth="1"/>
    <col min="4" max="4" width="36.109375" style="1" customWidth="1"/>
    <col min="5" max="5" width="9.109375" style="4" customWidth="1"/>
    <col min="6" max="6" width="9.33203125" style="5" customWidth="1"/>
    <col min="7" max="7" width="9.6640625" style="6" customWidth="1"/>
    <col min="8" max="8" width="13.109375" style="2" customWidth="1"/>
    <col min="9" max="9" width="2.33203125" style="1" customWidth="1"/>
    <col min="10" max="10" width="16.33203125" style="102" customWidth="1"/>
    <col min="11" max="11" width="10.5546875" style="112" customWidth="1"/>
    <col min="12" max="12" width="1.88671875" style="1" customWidth="1"/>
    <col min="13" max="16384" width="8.88671875" style="1"/>
  </cols>
  <sheetData>
    <row r="1" spans="2:11" ht="12" thickBot="1"/>
    <row r="2" spans="2:11" s="44" customFormat="1" ht="12" thickBot="1">
      <c r="B2" s="38" t="s">
        <v>1</v>
      </c>
      <c r="C2" s="32" t="s">
        <v>0</v>
      </c>
      <c r="D2" s="39" t="s">
        <v>69</v>
      </c>
      <c r="E2" s="40" t="s">
        <v>91</v>
      </c>
      <c r="F2" s="41" t="s">
        <v>92</v>
      </c>
      <c r="G2" s="42" t="s">
        <v>70</v>
      </c>
      <c r="H2" s="43" t="s">
        <v>71</v>
      </c>
      <c r="J2" s="128"/>
      <c r="K2" s="113"/>
    </row>
    <row r="3" spans="2:11" ht="12" thickTop="1">
      <c r="B3" s="13"/>
      <c r="C3" s="35"/>
      <c r="D3" s="14"/>
      <c r="E3" s="15"/>
      <c r="F3" s="16"/>
      <c r="G3" s="85">
        <v>5443813</v>
      </c>
      <c r="H3" s="17"/>
      <c r="J3" s="128"/>
      <c r="K3" s="115"/>
    </row>
    <row r="4" spans="2:11">
      <c r="B4" s="21">
        <v>1</v>
      </c>
      <c r="C4" s="36">
        <v>40274</v>
      </c>
      <c r="D4" s="22" t="s">
        <v>181</v>
      </c>
      <c r="E4" s="12"/>
      <c r="F4" s="9">
        <v>214500</v>
      </c>
      <c r="G4" s="7">
        <f>G3+E4-F4</f>
        <v>5229313</v>
      </c>
      <c r="H4" s="10"/>
    </row>
    <row r="5" spans="2:11">
      <c r="B5" s="21">
        <v>2</v>
      </c>
      <c r="C5" s="36">
        <v>40275</v>
      </c>
      <c r="D5" s="22" t="s">
        <v>175</v>
      </c>
      <c r="E5" s="12"/>
      <c r="F5" s="9">
        <v>14000</v>
      </c>
      <c r="G5" s="7">
        <f t="shared" ref="G5" si="0">G4+E5-F5</f>
        <v>5215313</v>
      </c>
      <c r="H5" s="10"/>
    </row>
    <row r="6" spans="2:11">
      <c r="B6" s="21"/>
      <c r="C6" s="36"/>
      <c r="D6" s="22" t="s">
        <v>297</v>
      </c>
      <c r="E6" s="12"/>
      <c r="F6" s="9"/>
      <c r="G6" s="7">
        <f>G5+E6-F6</f>
        <v>5215313</v>
      </c>
      <c r="H6" s="10" t="s">
        <v>308</v>
      </c>
    </row>
    <row r="7" spans="2:11">
      <c r="B7" s="21"/>
      <c r="C7" s="36"/>
      <c r="D7" s="22" t="s">
        <v>183</v>
      </c>
      <c r="E7" s="12"/>
      <c r="F7" s="9">
        <v>5645680</v>
      </c>
      <c r="G7" s="7">
        <f t="shared" ref="G7:G8" si="1">G6-F7+E7</f>
        <v>-430367</v>
      </c>
      <c r="H7" s="10" t="s">
        <v>285</v>
      </c>
    </row>
    <row r="8" spans="2:11">
      <c r="B8" s="21"/>
      <c r="C8" s="36"/>
      <c r="D8" s="22" t="s">
        <v>298</v>
      </c>
      <c r="E8" s="12"/>
      <c r="F8" s="9">
        <v>7500</v>
      </c>
      <c r="G8" s="7">
        <f t="shared" si="1"/>
        <v>-437867</v>
      </c>
      <c r="H8" s="10"/>
    </row>
    <row r="9" spans="2:11">
      <c r="B9" s="21">
        <v>3</v>
      </c>
      <c r="C9" s="36">
        <v>40276</v>
      </c>
      <c r="D9" s="103" t="s">
        <v>299</v>
      </c>
      <c r="E9" s="12"/>
      <c r="F9" s="9">
        <v>1050000</v>
      </c>
      <c r="G9" s="7">
        <f>G8-F9+E9</f>
        <v>-1487867</v>
      </c>
      <c r="H9" s="10"/>
    </row>
    <row r="10" spans="2:11">
      <c r="B10" s="21">
        <v>4</v>
      </c>
      <c r="C10" s="36">
        <v>40280</v>
      </c>
      <c r="D10" s="135" t="s">
        <v>283</v>
      </c>
      <c r="E10" s="12"/>
      <c r="F10" s="9">
        <v>4259</v>
      </c>
      <c r="G10" s="7">
        <f t="shared" ref="G10:G12" si="2">G9-F10+E10</f>
        <v>-1492126</v>
      </c>
      <c r="H10" s="10"/>
    </row>
    <row r="11" spans="2:11">
      <c r="B11" s="21">
        <v>5</v>
      </c>
      <c r="C11" s="36">
        <v>40289</v>
      </c>
      <c r="D11" s="22" t="s">
        <v>295</v>
      </c>
      <c r="E11" s="12"/>
      <c r="F11" s="9">
        <v>45950</v>
      </c>
      <c r="G11" s="7">
        <f t="shared" si="2"/>
        <v>-1538076</v>
      </c>
      <c r="H11" s="10"/>
    </row>
    <row r="12" spans="2:11">
      <c r="B12" s="21">
        <v>6</v>
      </c>
      <c r="C12" s="36">
        <v>40297</v>
      </c>
      <c r="D12" s="22" t="s">
        <v>190</v>
      </c>
      <c r="E12" s="12"/>
      <c r="F12" s="9">
        <v>36380</v>
      </c>
      <c r="G12" s="7">
        <f t="shared" si="2"/>
        <v>-1574456</v>
      </c>
      <c r="H12" s="10" t="s">
        <v>191</v>
      </c>
    </row>
    <row r="13" spans="2:11">
      <c r="B13" s="13"/>
      <c r="C13" s="35"/>
      <c r="D13" s="14"/>
      <c r="E13" s="15"/>
      <c r="F13" s="16"/>
      <c r="G13" s="85">
        <v>-1574456</v>
      </c>
      <c r="H13" s="17"/>
    </row>
    <row r="14" spans="2:11">
      <c r="B14" s="54">
        <v>1</v>
      </c>
      <c r="C14" s="55">
        <v>40301</v>
      </c>
      <c r="D14" s="26" t="s">
        <v>192</v>
      </c>
      <c r="E14" s="50"/>
      <c r="F14" s="51">
        <v>32900</v>
      </c>
      <c r="G14" s="52">
        <f>G13+E14-F14</f>
        <v>-1607356</v>
      </c>
      <c r="H14" s="56"/>
    </row>
    <row r="15" spans="2:11">
      <c r="B15" s="54"/>
      <c r="C15" s="55"/>
      <c r="D15" s="57" t="s">
        <v>193</v>
      </c>
      <c r="E15" s="50"/>
      <c r="F15" s="51">
        <v>18600</v>
      </c>
      <c r="G15" s="52">
        <f t="shared" ref="G15:G41" si="3">G14-F15+E15</f>
        <v>-1625956</v>
      </c>
      <c r="H15" s="56"/>
    </row>
    <row r="16" spans="2:11">
      <c r="B16" s="25">
        <v>2</v>
      </c>
      <c r="C16" s="34">
        <v>40307</v>
      </c>
      <c r="D16" s="26" t="s">
        <v>296</v>
      </c>
      <c r="E16" s="12"/>
      <c r="F16" s="9">
        <v>146100</v>
      </c>
      <c r="G16" s="52">
        <f t="shared" si="3"/>
        <v>-1772056</v>
      </c>
      <c r="H16" s="53"/>
    </row>
    <row r="17" spans="2:8">
      <c r="B17" s="25">
        <v>3</v>
      </c>
      <c r="C17" s="34">
        <v>40308</v>
      </c>
      <c r="D17" s="26" t="s">
        <v>194</v>
      </c>
      <c r="E17" s="12"/>
      <c r="F17" s="9">
        <v>500000</v>
      </c>
      <c r="G17" s="52">
        <f t="shared" si="3"/>
        <v>-2272056</v>
      </c>
      <c r="H17" s="53"/>
    </row>
    <row r="18" spans="2:8">
      <c r="B18" s="25">
        <v>4</v>
      </c>
      <c r="C18" s="34">
        <v>40309</v>
      </c>
      <c r="D18" s="26" t="s">
        <v>294</v>
      </c>
      <c r="E18" s="12"/>
      <c r="F18" s="9">
        <v>331600</v>
      </c>
      <c r="G18" s="52">
        <f t="shared" si="3"/>
        <v>-2603656</v>
      </c>
      <c r="H18" s="53"/>
    </row>
    <row r="19" spans="2:8">
      <c r="B19" s="25">
        <v>5</v>
      </c>
      <c r="C19" s="34">
        <v>40310</v>
      </c>
      <c r="D19" s="26" t="s">
        <v>243</v>
      </c>
      <c r="E19" s="12"/>
      <c r="F19" s="9">
        <v>271000</v>
      </c>
      <c r="G19" s="52">
        <f t="shared" si="3"/>
        <v>-2874656</v>
      </c>
      <c r="H19" s="53"/>
    </row>
    <row r="20" spans="2:8">
      <c r="B20" s="25"/>
      <c r="C20" s="34"/>
      <c r="D20" s="26" t="s">
        <v>244</v>
      </c>
      <c r="E20" s="12"/>
      <c r="F20" s="9">
        <v>214500</v>
      </c>
      <c r="G20" s="52">
        <f t="shared" si="3"/>
        <v>-3089156</v>
      </c>
      <c r="H20" s="53"/>
    </row>
    <row r="21" spans="2:8">
      <c r="B21" s="25">
        <v>6</v>
      </c>
      <c r="C21" s="34">
        <v>40312</v>
      </c>
      <c r="D21" s="26" t="s">
        <v>287</v>
      </c>
      <c r="E21" s="12"/>
      <c r="F21" s="9">
        <v>80760</v>
      </c>
      <c r="G21" s="52">
        <f t="shared" si="3"/>
        <v>-3169916</v>
      </c>
      <c r="H21" s="53"/>
    </row>
    <row r="22" spans="2:8">
      <c r="B22" s="25">
        <v>7</v>
      </c>
      <c r="C22" s="34">
        <v>40313</v>
      </c>
      <c r="D22" s="27" t="s">
        <v>310</v>
      </c>
      <c r="E22" s="12">
        <v>1286000</v>
      </c>
      <c r="F22" s="9"/>
      <c r="G22" s="52">
        <f t="shared" si="3"/>
        <v>-1883916</v>
      </c>
      <c r="H22" s="53"/>
    </row>
    <row r="23" spans="2:8">
      <c r="B23" s="25"/>
      <c r="C23" s="34"/>
      <c r="D23" s="27" t="s">
        <v>311</v>
      </c>
      <c r="E23" s="12">
        <v>1160000</v>
      </c>
      <c r="F23" s="9"/>
      <c r="G23" s="52">
        <f t="shared" si="3"/>
        <v>-723916</v>
      </c>
      <c r="H23" s="53"/>
    </row>
    <row r="24" spans="2:8">
      <c r="B24" s="25"/>
      <c r="C24" s="34"/>
      <c r="D24" s="26" t="s">
        <v>288</v>
      </c>
      <c r="E24" s="12"/>
      <c r="F24" s="9">
        <v>56000</v>
      </c>
      <c r="G24" s="52">
        <f t="shared" si="3"/>
        <v>-779916</v>
      </c>
      <c r="H24" s="53"/>
    </row>
    <row r="25" spans="2:8">
      <c r="B25" s="25"/>
      <c r="C25" s="34"/>
      <c r="D25" s="26" t="s">
        <v>247</v>
      </c>
      <c r="E25" s="12"/>
      <c r="F25" s="9">
        <v>1068760</v>
      </c>
      <c r="G25" s="52">
        <f t="shared" si="3"/>
        <v>-1848676</v>
      </c>
      <c r="H25" s="53"/>
    </row>
    <row r="26" spans="2:8">
      <c r="B26" s="25">
        <v>8</v>
      </c>
      <c r="C26" s="34">
        <v>40326</v>
      </c>
      <c r="D26" s="26" t="s">
        <v>246</v>
      </c>
      <c r="E26" s="12"/>
      <c r="F26" s="9">
        <v>19500</v>
      </c>
      <c r="G26" s="52">
        <f t="shared" si="3"/>
        <v>-1868176</v>
      </c>
      <c r="H26" s="53"/>
    </row>
    <row r="27" spans="2:8">
      <c r="B27" s="13"/>
      <c r="C27" s="35"/>
      <c r="D27" s="14"/>
      <c r="E27" s="15"/>
      <c r="F27" s="16"/>
      <c r="G27" s="85">
        <v>-1925776</v>
      </c>
      <c r="H27" s="17"/>
    </row>
    <row r="28" spans="2:8">
      <c r="B28" s="21">
        <v>1</v>
      </c>
      <c r="C28" s="36">
        <v>40333</v>
      </c>
      <c r="D28" s="22" t="s">
        <v>290</v>
      </c>
      <c r="E28" s="12"/>
      <c r="F28" s="9">
        <v>124186</v>
      </c>
      <c r="G28" s="52">
        <f>G26-F28+E28</f>
        <v>-1992362</v>
      </c>
      <c r="H28" s="53"/>
    </row>
    <row r="29" spans="2:8">
      <c r="B29" s="21"/>
      <c r="C29" s="36"/>
      <c r="D29" s="22" t="s">
        <v>292</v>
      </c>
      <c r="E29" s="12"/>
      <c r="F29" s="9">
        <v>13800</v>
      </c>
      <c r="G29" s="52">
        <f t="shared" si="3"/>
        <v>-2006162</v>
      </c>
      <c r="H29" s="53"/>
    </row>
    <row r="30" spans="2:8">
      <c r="B30" s="21"/>
      <c r="C30" s="36"/>
      <c r="D30" s="22" t="s">
        <v>283</v>
      </c>
      <c r="E30" s="12"/>
      <c r="F30" s="9">
        <v>30170</v>
      </c>
      <c r="G30" s="52">
        <f t="shared" si="3"/>
        <v>-2036332</v>
      </c>
      <c r="H30" s="53"/>
    </row>
    <row r="31" spans="2:8">
      <c r="B31" s="21">
        <v>2</v>
      </c>
      <c r="C31" s="36">
        <v>40342</v>
      </c>
      <c r="D31" s="126" t="s">
        <v>255</v>
      </c>
      <c r="E31" s="12"/>
      <c r="F31" s="9">
        <v>44000</v>
      </c>
      <c r="G31" s="52">
        <f t="shared" si="3"/>
        <v>-2080332</v>
      </c>
      <c r="H31" s="53"/>
    </row>
    <row r="32" spans="2:8">
      <c r="B32" s="21"/>
      <c r="C32" s="36"/>
      <c r="D32" s="126" t="s">
        <v>256</v>
      </c>
      <c r="E32" s="12"/>
      <c r="F32" s="9"/>
      <c r="G32" s="52">
        <f t="shared" si="3"/>
        <v>-2080332</v>
      </c>
      <c r="H32" s="53"/>
    </row>
    <row r="33" spans="2:10">
      <c r="B33" s="21"/>
      <c r="C33" s="36"/>
      <c r="D33" s="22" t="s">
        <v>289</v>
      </c>
      <c r="E33" s="12"/>
      <c r="F33" s="9">
        <v>207460</v>
      </c>
      <c r="G33" s="52">
        <f t="shared" si="3"/>
        <v>-2287792</v>
      </c>
      <c r="H33" s="53"/>
    </row>
    <row r="34" spans="2:10">
      <c r="B34" s="21">
        <v>3</v>
      </c>
      <c r="C34" s="36">
        <v>40344</v>
      </c>
      <c r="D34" s="22" t="s">
        <v>280</v>
      </c>
      <c r="E34" s="12"/>
      <c r="F34" s="9">
        <v>27930</v>
      </c>
      <c r="G34" s="52">
        <f t="shared" si="3"/>
        <v>-2315722</v>
      </c>
      <c r="H34" s="53"/>
    </row>
    <row r="35" spans="2:10">
      <c r="B35" s="21">
        <v>4</v>
      </c>
      <c r="C35" s="36">
        <v>40348</v>
      </c>
      <c r="D35" s="22" t="s">
        <v>16</v>
      </c>
      <c r="E35" s="12">
        <v>168</v>
      </c>
      <c r="F35" s="9"/>
      <c r="G35" s="52">
        <f t="shared" si="3"/>
        <v>-2315554</v>
      </c>
      <c r="H35" s="53"/>
    </row>
    <row r="36" spans="2:10">
      <c r="B36" s="21"/>
      <c r="C36" s="124"/>
      <c r="D36" s="22" t="s">
        <v>16</v>
      </c>
      <c r="E36" s="50">
        <v>509</v>
      </c>
      <c r="F36" s="51"/>
      <c r="G36" s="52">
        <f t="shared" si="3"/>
        <v>-2315045</v>
      </c>
      <c r="H36" s="56"/>
    </row>
    <row r="37" spans="2:10">
      <c r="B37" s="21">
        <v>5</v>
      </c>
      <c r="C37" s="124">
        <v>40349</v>
      </c>
      <c r="D37" s="22" t="s">
        <v>291</v>
      </c>
      <c r="E37" s="50"/>
      <c r="F37" s="51">
        <v>65750</v>
      </c>
      <c r="G37" s="52">
        <f t="shared" si="3"/>
        <v>-2380795</v>
      </c>
      <c r="H37" s="56"/>
    </row>
    <row r="38" spans="2:10">
      <c r="B38" s="21">
        <v>6</v>
      </c>
      <c r="C38" s="124">
        <v>40351</v>
      </c>
      <c r="D38" s="22" t="s">
        <v>281</v>
      </c>
      <c r="E38" s="50"/>
      <c r="F38" s="51">
        <v>14300</v>
      </c>
      <c r="G38" s="52">
        <f t="shared" si="3"/>
        <v>-2395095</v>
      </c>
      <c r="H38" s="56"/>
    </row>
    <row r="39" spans="2:10">
      <c r="B39" s="21"/>
      <c r="C39" s="124"/>
      <c r="D39" s="22" t="s">
        <v>252</v>
      </c>
      <c r="E39" s="50"/>
      <c r="F39" s="51">
        <v>5000</v>
      </c>
      <c r="G39" s="52">
        <f t="shared" si="3"/>
        <v>-2400095</v>
      </c>
      <c r="H39" s="56"/>
    </row>
    <row r="40" spans="2:10">
      <c r="B40" s="21">
        <v>7</v>
      </c>
      <c r="C40" s="124">
        <v>40357</v>
      </c>
      <c r="D40" s="125" t="s">
        <v>293</v>
      </c>
      <c r="E40" s="50"/>
      <c r="F40" s="51">
        <v>1030000</v>
      </c>
      <c r="G40" s="52">
        <f t="shared" si="3"/>
        <v>-3430095</v>
      </c>
      <c r="H40" s="136" t="s">
        <v>309</v>
      </c>
    </row>
    <row r="41" spans="2:10">
      <c r="B41" s="21"/>
      <c r="C41" s="124"/>
      <c r="D41" s="125" t="s">
        <v>277</v>
      </c>
      <c r="E41" s="50"/>
      <c r="F41" s="51">
        <v>14400</v>
      </c>
      <c r="G41" s="52">
        <f t="shared" si="3"/>
        <v>-3444495</v>
      </c>
      <c r="H41" s="56"/>
    </row>
    <row r="42" spans="2:10">
      <c r="B42" s="143"/>
      <c r="C42" s="144"/>
      <c r="D42" s="145"/>
      <c r="E42" s="15"/>
      <c r="F42" s="16"/>
      <c r="G42" s="146">
        <v>-3502095</v>
      </c>
      <c r="H42" s="147"/>
    </row>
    <row r="43" spans="2:10">
      <c r="B43" s="28">
        <v>1</v>
      </c>
      <c r="C43" s="33">
        <v>40362</v>
      </c>
      <c r="D43" s="139" t="s">
        <v>300</v>
      </c>
      <c r="E43" s="140"/>
      <c r="F43" s="141">
        <v>1770000</v>
      </c>
      <c r="G43" s="52">
        <f>G42+E43-F43</f>
        <v>-5272095</v>
      </c>
      <c r="H43" s="142"/>
    </row>
    <row r="44" spans="2:10">
      <c r="B44" s="25">
        <v>2</v>
      </c>
      <c r="C44" s="34">
        <v>40364</v>
      </c>
      <c r="D44" s="26" t="s">
        <v>312</v>
      </c>
      <c r="E44" s="12"/>
      <c r="F44" s="9">
        <v>21500</v>
      </c>
      <c r="G44" s="52">
        <f t="shared" ref="G44:G54" si="4">G43+E44-F44</f>
        <v>-5293595</v>
      </c>
      <c r="H44" s="53"/>
      <c r="J44" s="130"/>
    </row>
    <row r="45" spans="2:10">
      <c r="B45" s="25">
        <v>3</v>
      </c>
      <c r="C45" s="34">
        <v>40365</v>
      </c>
      <c r="D45" s="26" t="s">
        <v>314</v>
      </c>
      <c r="E45" s="12"/>
      <c r="F45" s="9">
        <v>161700</v>
      </c>
      <c r="G45" s="52">
        <f t="shared" si="4"/>
        <v>-5455295</v>
      </c>
      <c r="H45" s="53"/>
      <c r="J45" s="133"/>
    </row>
    <row r="46" spans="2:10">
      <c r="B46" s="25">
        <v>4</v>
      </c>
      <c r="C46" s="34">
        <v>40367</v>
      </c>
      <c r="D46" s="26" t="s">
        <v>301</v>
      </c>
      <c r="E46" s="12"/>
      <c r="F46" s="9">
        <v>16600</v>
      </c>
      <c r="G46" s="52">
        <f>G45+E46-F46</f>
        <v>-5471895</v>
      </c>
      <c r="H46" s="53"/>
    </row>
    <row r="47" spans="2:10">
      <c r="B47" s="25"/>
      <c r="C47" s="34"/>
      <c r="D47" s="26" t="s">
        <v>302</v>
      </c>
      <c r="E47" s="12"/>
      <c r="F47" s="9">
        <v>25000</v>
      </c>
      <c r="G47" s="52">
        <f t="shared" si="4"/>
        <v>-5496895</v>
      </c>
      <c r="H47" s="53"/>
    </row>
    <row r="48" spans="2:10">
      <c r="B48" s="25">
        <v>5</v>
      </c>
      <c r="C48" s="34">
        <v>40368</v>
      </c>
      <c r="D48" s="26" t="s">
        <v>303</v>
      </c>
      <c r="E48" s="12"/>
      <c r="F48" s="9">
        <v>15000</v>
      </c>
      <c r="G48" s="52">
        <f t="shared" si="4"/>
        <v>-5511895</v>
      </c>
      <c r="H48" s="53"/>
    </row>
    <row r="49" spans="2:8">
      <c r="B49" s="25"/>
      <c r="C49" s="34"/>
      <c r="D49" s="26" t="s">
        <v>304</v>
      </c>
      <c r="E49" s="12"/>
      <c r="F49" s="9">
        <v>1200</v>
      </c>
      <c r="G49" s="52">
        <f t="shared" si="4"/>
        <v>-5513095</v>
      </c>
      <c r="H49" s="53"/>
    </row>
    <row r="50" spans="2:8">
      <c r="B50" s="25">
        <v>6</v>
      </c>
      <c r="C50" s="34">
        <v>40369</v>
      </c>
      <c r="D50" s="26" t="s">
        <v>305</v>
      </c>
      <c r="E50" s="12"/>
      <c r="F50" s="9">
        <v>900000</v>
      </c>
      <c r="G50" s="52">
        <f t="shared" si="4"/>
        <v>-6413095</v>
      </c>
      <c r="H50" s="53"/>
    </row>
    <row r="51" spans="2:8">
      <c r="B51" s="25"/>
      <c r="C51" s="55"/>
      <c r="D51" s="26" t="s">
        <v>313</v>
      </c>
      <c r="E51" s="50"/>
      <c r="F51" s="51">
        <v>7600</v>
      </c>
      <c r="G51" s="52">
        <f t="shared" si="4"/>
        <v>-6420695</v>
      </c>
      <c r="H51" s="56"/>
    </row>
    <row r="52" spans="2:8">
      <c r="B52" s="25">
        <v>7</v>
      </c>
      <c r="C52" s="55">
        <v>40373</v>
      </c>
      <c r="D52" s="127" t="s">
        <v>306</v>
      </c>
      <c r="E52" s="50"/>
      <c r="F52" s="51">
        <v>214500</v>
      </c>
      <c r="G52" s="52">
        <f t="shared" si="4"/>
        <v>-6635195</v>
      </c>
      <c r="H52" s="56"/>
    </row>
    <row r="53" spans="2:8">
      <c r="B53" s="25"/>
      <c r="C53" s="55"/>
      <c r="D53" s="26" t="s">
        <v>307</v>
      </c>
      <c r="E53" s="50"/>
      <c r="F53" s="51">
        <v>214500</v>
      </c>
      <c r="G53" s="52">
        <f t="shared" si="4"/>
        <v>-6849695</v>
      </c>
      <c r="H53" s="56"/>
    </row>
    <row r="54" spans="2:8">
      <c r="B54" s="25"/>
      <c r="C54" s="55"/>
      <c r="D54" s="26"/>
      <c r="E54" s="50"/>
      <c r="F54" s="51"/>
      <c r="G54" s="52">
        <f t="shared" si="4"/>
        <v>-6849695</v>
      </c>
      <c r="H54" s="56"/>
    </row>
    <row r="55" spans="2:8" ht="12" thickBot="1">
      <c r="B55" s="58"/>
      <c r="C55" s="59"/>
      <c r="D55" s="60"/>
      <c r="E55" s="61"/>
      <c r="F55" s="62"/>
      <c r="G55" s="138">
        <v>-6849695</v>
      </c>
      <c r="H55" s="63"/>
    </row>
    <row r="57" spans="2:8">
      <c r="D57" s="102"/>
    </row>
    <row r="58" spans="2:8">
      <c r="D58" s="102"/>
    </row>
    <row r="59" spans="2:8">
      <c r="D59" s="102"/>
    </row>
    <row r="60" spans="2:8">
      <c r="D60" s="102"/>
    </row>
    <row r="61" spans="2:8">
      <c r="D61" s="102"/>
    </row>
    <row r="62" spans="2:8">
      <c r="D62" s="102"/>
    </row>
    <row r="63" spans="2:8">
      <c r="D63" s="137"/>
    </row>
    <row r="64" spans="2:8">
      <c r="D64" s="102"/>
    </row>
    <row r="65" spans="4:4">
      <c r="D65" s="102"/>
    </row>
    <row r="66" spans="4:4">
      <c r="D66" s="102"/>
    </row>
    <row r="67" spans="4:4">
      <c r="D67" s="102"/>
    </row>
    <row r="68" spans="4:4">
      <c r="D68" s="102"/>
    </row>
    <row r="69" spans="4:4">
      <c r="D69" s="102"/>
    </row>
  </sheetData>
  <customSheetViews>
    <customSheetView guid="{02B336AA-C04D-4AFC-94DE-6EA679E97967}">
      <selection activeCell="D19" sqref="D19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48"/>
  <sheetViews>
    <sheetView topLeftCell="C7" zoomScaleNormal="100" workbookViewId="0">
      <selection activeCell="D65" sqref="D65"/>
    </sheetView>
  </sheetViews>
  <sheetFormatPr defaultRowHeight="11.25"/>
  <cols>
    <col min="1" max="1" width="0.77734375" style="1" customWidth="1"/>
    <col min="2" max="2" width="3.21875" style="3" customWidth="1"/>
    <col min="3" max="3" width="8.33203125" style="37" customWidth="1"/>
    <col min="4" max="4" width="36" style="1" customWidth="1"/>
    <col min="5" max="5" width="9.109375" style="4" customWidth="1"/>
    <col min="6" max="6" width="9.5546875" style="5" customWidth="1"/>
    <col min="7" max="7" width="9.6640625" style="6" customWidth="1"/>
    <col min="8" max="8" width="13.109375" style="2" customWidth="1"/>
    <col min="9" max="9" width="2.33203125" style="1" customWidth="1"/>
    <col min="10" max="10" width="16.33203125" style="102" customWidth="1"/>
    <col min="11" max="11" width="10.5546875" style="112" customWidth="1"/>
    <col min="12" max="12" width="1.88671875" style="1" customWidth="1"/>
    <col min="13" max="16384" width="8.88671875" style="1"/>
  </cols>
  <sheetData>
    <row r="1" spans="2:11" ht="16.5" customHeight="1" thickBot="1"/>
    <row r="2" spans="2:11" s="44" customFormat="1" ht="16.5" customHeight="1" thickBot="1">
      <c r="B2" s="38" t="s">
        <v>1</v>
      </c>
      <c r="C2" s="32" t="s">
        <v>0</v>
      </c>
      <c r="D2" s="39" t="s">
        <v>69</v>
      </c>
      <c r="E2" s="40" t="s">
        <v>91</v>
      </c>
      <c r="F2" s="41" t="s">
        <v>92</v>
      </c>
      <c r="G2" s="42" t="s">
        <v>70</v>
      </c>
      <c r="H2" s="43" t="s">
        <v>71</v>
      </c>
      <c r="J2" s="128" t="s">
        <v>216</v>
      </c>
      <c r="K2" s="113">
        <v>4376090</v>
      </c>
    </row>
    <row r="3" spans="2:11" ht="12" thickTop="1">
      <c r="B3" s="28">
        <v>1</v>
      </c>
      <c r="C3" s="33">
        <v>1</v>
      </c>
      <c r="D3" s="26" t="s">
        <v>113</v>
      </c>
      <c r="E3" s="46"/>
      <c r="F3" s="47"/>
      <c r="G3" s="48">
        <v>11510513</v>
      </c>
      <c r="H3" s="49"/>
      <c r="J3" s="128">
        <v>133</v>
      </c>
      <c r="K3" s="113">
        <v>3061653</v>
      </c>
    </row>
    <row r="4" spans="2:11">
      <c r="B4" s="25"/>
      <c r="C4" s="34"/>
      <c r="D4" s="26" t="s">
        <v>114</v>
      </c>
      <c r="E4" s="8"/>
      <c r="F4" s="9">
        <v>45000</v>
      </c>
      <c r="G4" s="7">
        <f>G3-F4+E4</f>
        <v>11465513</v>
      </c>
      <c r="H4" s="10"/>
      <c r="J4" s="128">
        <v>540</v>
      </c>
      <c r="K4" s="113">
        <v>2487148</v>
      </c>
    </row>
    <row r="5" spans="2:11">
      <c r="B5" s="25">
        <v>2</v>
      </c>
      <c r="C5" s="34">
        <v>40184</v>
      </c>
      <c r="D5" s="98" t="s">
        <v>136</v>
      </c>
      <c r="E5" s="8">
        <v>200000</v>
      </c>
      <c r="F5" s="9"/>
      <c r="G5" s="7">
        <f>G4-F5+E5</f>
        <v>11665513</v>
      </c>
      <c r="H5" s="10"/>
      <c r="K5" s="114">
        <f>SUM(K2:K4)</f>
        <v>9924891</v>
      </c>
    </row>
    <row r="6" spans="2:11">
      <c r="B6" s="25">
        <v>3</v>
      </c>
      <c r="C6" s="34">
        <v>40186</v>
      </c>
      <c r="D6" s="100" t="s">
        <v>169</v>
      </c>
      <c r="E6" s="8"/>
      <c r="F6" s="9">
        <v>85950</v>
      </c>
      <c r="G6" s="7">
        <f>G5-F6+E6</f>
        <v>11579563</v>
      </c>
      <c r="H6" s="10" t="s">
        <v>170</v>
      </c>
      <c r="J6" s="128"/>
      <c r="K6" s="115">
        <f>K5-G13</f>
        <v>-1345572</v>
      </c>
    </row>
    <row r="7" spans="2:11">
      <c r="B7" s="25">
        <v>4</v>
      </c>
      <c r="C7" s="34">
        <v>40195</v>
      </c>
      <c r="D7" s="101" t="s">
        <v>156</v>
      </c>
      <c r="E7" s="11">
        <v>550000</v>
      </c>
      <c r="F7" s="9"/>
      <c r="G7" s="7">
        <f>G6-F7+E7</f>
        <v>12129563</v>
      </c>
      <c r="H7" s="10"/>
      <c r="J7" s="102" t="s">
        <v>135</v>
      </c>
    </row>
    <row r="8" spans="2:11">
      <c r="B8" s="25"/>
      <c r="C8" s="34"/>
      <c r="D8" s="101" t="s">
        <v>151</v>
      </c>
      <c r="E8" s="11">
        <v>86000</v>
      </c>
      <c r="F8" s="9"/>
      <c r="G8" s="7">
        <f>G7-F8+E8</f>
        <v>12215563</v>
      </c>
      <c r="H8" s="10"/>
      <c r="J8" s="102" t="s">
        <v>128</v>
      </c>
    </row>
    <row r="9" spans="2:11">
      <c r="B9" s="25"/>
      <c r="C9" s="34"/>
      <c r="D9" s="101" t="s">
        <v>152</v>
      </c>
      <c r="E9" s="11"/>
      <c r="F9" s="9">
        <v>1600</v>
      </c>
      <c r="G9" s="7">
        <f t="shared" ref="G9" si="0">G8-F9+E9</f>
        <v>12213963</v>
      </c>
      <c r="H9" s="10"/>
      <c r="J9" s="102" t="s">
        <v>129</v>
      </c>
      <c r="K9" s="112">
        <v>1</v>
      </c>
    </row>
    <row r="10" spans="2:11">
      <c r="B10" s="25">
        <v>5</v>
      </c>
      <c r="C10" s="34">
        <v>40196</v>
      </c>
      <c r="D10" s="101" t="s">
        <v>153</v>
      </c>
      <c r="E10" s="11"/>
      <c r="F10" s="9">
        <v>514500</v>
      </c>
      <c r="G10" s="7">
        <f>G9-F10+E10</f>
        <v>11699463</v>
      </c>
      <c r="H10" s="10"/>
      <c r="J10" s="102" t="s">
        <v>130</v>
      </c>
      <c r="K10" s="112">
        <v>2</v>
      </c>
    </row>
    <row r="11" spans="2:11">
      <c r="B11" s="25">
        <v>6</v>
      </c>
      <c r="C11" s="34">
        <v>40207</v>
      </c>
      <c r="D11" s="101" t="s">
        <v>154</v>
      </c>
      <c r="E11" s="12"/>
      <c r="F11" s="9">
        <v>214500</v>
      </c>
      <c r="G11" s="7">
        <f>G10-F11+E11</f>
        <v>11484963</v>
      </c>
      <c r="H11" s="10"/>
      <c r="J11" s="102" t="s">
        <v>142</v>
      </c>
      <c r="K11" s="112">
        <v>8</v>
      </c>
    </row>
    <row r="12" spans="2:11">
      <c r="B12" s="25"/>
      <c r="C12" s="34"/>
      <c r="D12" s="101" t="s">
        <v>155</v>
      </c>
      <c r="E12" s="12"/>
      <c r="F12" s="9">
        <v>214500</v>
      </c>
      <c r="G12" s="7">
        <f>G11-F12+E12</f>
        <v>11270463</v>
      </c>
      <c r="H12" s="10"/>
      <c r="J12" s="102" t="s">
        <v>145</v>
      </c>
      <c r="K12" s="112">
        <v>4</v>
      </c>
    </row>
    <row r="13" spans="2:11">
      <c r="B13" s="13"/>
      <c r="C13" s="35"/>
      <c r="D13" s="14"/>
      <c r="E13" s="15"/>
      <c r="F13" s="16"/>
      <c r="G13" s="85">
        <v>11270463</v>
      </c>
      <c r="H13" s="17"/>
      <c r="J13" s="102" t="s">
        <v>131</v>
      </c>
      <c r="K13" s="112">
        <v>2</v>
      </c>
    </row>
    <row r="14" spans="2:11">
      <c r="B14" s="21">
        <v>1</v>
      </c>
      <c r="C14" s="36">
        <v>40210</v>
      </c>
      <c r="D14" s="22" t="s">
        <v>171</v>
      </c>
      <c r="E14" s="12">
        <v>350000</v>
      </c>
      <c r="F14" s="9"/>
      <c r="G14" s="7">
        <f t="shared" ref="G14:G19" si="1">G13+E14-F14</f>
        <v>11620463</v>
      </c>
      <c r="H14" s="10"/>
      <c r="J14" s="102" t="s">
        <v>141</v>
      </c>
      <c r="K14" s="112">
        <v>2</v>
      </c>
    </row>
    <row r="15" spans="2:11">
      <c r="B15" s="21"/>
      <c r="C15" s="36"/>
      <c r="D15" s="22" t="s">
        <v>172</v>
      </c>
      <c r="E15" s="12">
        <v>20005</v>
      </c>
      <c r="F15" s="9"/>
      <c r="G15" s="7">
        <f t="shared" si="1"/>
        <v>11640468</v>
      </c>
      <c r="H15" s="10"/>
      <c r="J15" s="102" t="s">
        <v>143</v>
      </c>
      <c r="K15" s="112">
        <v>1</v>
      </c>
    </row>
    <row r="16" spans="2:11">
      <c r="B16" s="21">
        <v>2</v>
      </c>
      <c r="C16" s="36"/>
      <c r="D16" s="22" t="s">
        <v>173</v>
      </c>
      <c r="E16" s="12">
        <v>30000</v>
      </c>
      <c r="F16" s="9"/>
      <c r="G16" s="7">
        <f t="shared" si="1"/>
        <v>11670468</v>
      </c>
      <c r="H16" s="10"/>
      <c r="J16" s="102" t="s">
        <v>144</v>
      </c>
      <c r="K16" s="112">
        <v>2</v>
      </c>
    </row>
    <row r="17" spans="2:11">
      <c r="B17" s="21">
        <v>3</v>
      </c>
      <c r="C17" s="36">
        <v>40212</v>
      </c>
      <c r="D17" s="22" t="s">
        <v>146</v>
      </c>
      <c r="E17" s="12"/>
      <c r="F17" s="9">
        <v>2000</v>
      </c>
      <c r="G17" s="7">
        <f t="shared" si="1"/>
        <v>11668468</v>
      </c>
      <c r="H17" s="10"/>
      <c r="J17" s="99">
        <f t="shared" ref="J17" si="2">22*25000</f>
        <v>550000</v>
      </c>
      <c r="K17" s="116">
        <f>SUM(K9:K16)</f>
        <v>22</v>
      </c>
    </row>
    <row r="18" spans="2:11">
      <c r="B18" s="21">
        <v>4</v>
      </c>
      <c r="C18" s="36">
        <v>40225</v>
      </c>
      <c r="D18" s="22" t="s">
        <v>137</v>
      </c>
      <c r="E18" s="12"/>
      <c r="F18" s="9">
        <v>2906087</v>
      </c>
      <c r="G18" s="7">
        <f t="shared" si="1"/>
        <v>8762381</v>
      </c>
      <c r="H18" s="10"/>
      <c r="J18" s="99"/>
      <c r="K18" s="116"/>
    </row>
    <row r="19" spans="2:11">
      <c r="B19" s="21">
        <v>5</v>
      </c>
      <c r="C19" s="36">
        <v>40226</v>
      </c>
      <c r="D19" s="22" t="s">
        <v>205</v>
      </c>
      <c r="E19" s="12">
        <v>126710</v>
      </c>
      <c r="F19" s="9"/>
      <c r="G19" s="7">
        <f t="shared" si="1"/>
        <v>8889091</v>
      </c>
      <c r="H19" s="10"/>
      <c r="J19" s="102" t="s">
        <v>134</v>
      </c>
    </row>
    <row r="20" spans="2:11">
      <c r="B20" s="21"/>
      <c r="C20" s="36"/>
      <c r="D20" s="22" t="s">
        <v>174</v>
      </c>
      <c r="E20" s="12"/>
      <c r="F20" s="9">
        <v>1250000</v>
      </c>
      <c r="G20" s="7">
        <f t="shared" ref="G20:G46" si="3">G19-F20+E20</f>
        <v>7639091</v>
      </c>
      <c r="H20" s="10"/>
      <c r="J20" s="102" t="s">
        <v>139</v>
      </c>
      <c r="K20" s="112">
        <v>2</v>
      </c>
    </row>
    <row r="21" spans="2:11">
      <c r="B21" s="21"/>
      <c r="C21" s="36"/>
      <c r="D21" s="22" t="s">
        <v>209</v>
      </c>
      <c r="E21" s="12"/>
      <c r="F21" s="9">
        <v>400</v>
      </c>
      <c r="G21" s="7">
        <f t="shared" si="3"/>
        <v>7638691</v>
      </c>
      <c r="H21" s="10"/>
    </row>
    <row r="22" spans="2:11">
      <c r="B22" s="21">
        <v>6</v>
      </c>
      <c r="C22" s="36">
        <v>40230</v>
      </c>
      <c r="D22" s="22" t="s">
        <v>138</v>
      </c>
      <c r="E22" s="12"/>
      <c r="F22" s="9">
        <v>17700</v>
      </c>
      <c r="G22" s="7">
        <f t="shared" si="3"/>
        <v>7620991</v>
      </c>
      <c r="H22" s="10"/>
      <c r="J22" s="128" t="s">
        <v>216</v>
      </c>
      <c r="K22" s="113">
        <v>202400</v>
      </c>
    </row>
    <row r="23" spans="2:11">
      <c r="B23" s="21"/>
      <c r="C23" s="36"/>
      <c r="D23" s="22" t="s">
        <v>140</v>
      </c>
      <c r="E23" s="12">
        <v>100000</v>
      </c>
      <c r="F23" s="9"/>
      <c r="G23" s="7">
        <f t="shared" si="3"/>
        <v>7720991</v>
      </c>
      <c r="H23" s="10"/>
      <c r="J23" s="128">
        <v>133</v>
      </c>
      <c r="K23" s="113">
        <v>4463871</v>
      </c>
    </row>
    <row r="24" spans="2:11">
      <c r="B24" s="13"/>
      <c r="C24" s="35"/>
      <c r="D24" s="122" t="s">
        <v>220</v>
      </c>
      <c r="E24" s="15"/>
      <c r="F24" s="16"/>
      <c r="G24" s="85">
        <v>7720991</v>
      </c>
      <c r="H24" s="17"/>
      <c r="J24" s="128">
        <v>540</v>
      </c>
      <c r="K24" s="113">
        <v>2487148</v>
      </c>
    </row>
    <row r="25" spans="2:11">
      <c r="B25" s="25">
        <v>1</v>
      </c>
      <c r="C25" s="34">
        <v>40240</v>
      </c>
      <c r="D25" s="26" t="s">
        <v>147</v>
      </c>
      <c r="E25" s="12"/>
      <c r="F25" s="9">
        <v>50000</v>
      </c>
      <c r="G25" s="7">
        <f>G24+E25-F25</f>
        <v>7670991</v>
      </c>
      <c r="H25" s="10"/>
      <c r="J25" s="128"/>
      <c r="K25" s="114">
        <f>SUM(K22:K24)</f>
        <v>7153419</v>
      </c>
    </row>
    <row r="26" spans="2:11">
      <c r="B26" s="25"/>
      <c r="C26" s="34"/>
      <c r="D26" s="26" t="s">
        <v>148</v>
      </c>
      <c r="E26" s="12"/>
      <c r="F26" s="9">
        <v>30000</v>
      </c>
      <c r="G26" s="7">
        <f t="shared" ref="G26:G39" si="4">G25+E26-F26</f>
        <v>7640991</v>
      </c>
      <c r="H26" s="10"/>
      <c r="J26" s="128"/>
      <c r="K26" s="115">
        <f>K25-G24</f>
        <v>-567572</v>
      </c>
    </row>
    <row r="27" spans="2:11">
      <c r="B27" s="25"/>
      <c r="C27" s="34"/>
      <c r="D27" s="26" t="s">
        <v>206</v>
      </c>
      <c r="E27" s="12">
        <v>1890</v>
      </c>
      <c r="F27" s="9"/>
      <c r="G27" s="7">
        <f t="shared" si="4"/>
        <v>7642881</v>
      </c>
      <c r="H27" s="10"/>
    </row>
    <row r="28" spans="2:11">
      <c r="B28" s="25"/>
      <c r="C28" s="34">
        <v>40242</v>
      </c>
      <c r="D28" s="101" t="s">
        <v>211</v>
      </c>
      <c r="E28" s="12">
        <v>175000</v>
      </c>
      <c r="F28" s="9"/>
      <c r="G28" s="7">
        <f t="shared" si="4"/>
        <v>7817881</v>
      </c>
      <c r="H28" s="10" t="s">
        <v>213</v>
      </c>
      <c r="K28" s="119"/>
    </row>
    <row r="29" spans="2:11">
      <c r="B29" s="25">
        <v>7</v>
      </c>
      <c r="C29" s="34">
        <v>40243</v>
      </c>
      <c r="D29" s="26" t="s">
        <v>187</v>
      </c>
      <c r="E29" s="12"/>
      <c r="F29" s="9">
        <v>357670</v>
      </c>
      <c r="G29" s="7">
        <f t="shared" si="4"/>
        <v>7460211</v>
      </c>
      <c r="H29" s="10" t="s">
        <v>170</v>
      </c>
      <c r="J29" s="129" t="s">
        <v>212</v>
      </c>
    </row>
    <row r="30" spans="2:11">
      <c r="B30" s="25">
        <v>2</v>
      </c>
      <c r="C30" s="34">
        <v>40245</v>
      </c>
      <c r="D30" s="26" t="s">
        <v>150</v>
      </c>
      <c r="E30" s="12"/>
      <c r="F30" s="9">
        <v>214500</v>
      </c>
      <c r="G30" s="7">
        <f t="shared" si="4"/>
        <v>7245711</v>
      </c>
      <c r="H30" s="10"/>
    </row>
    <row r="31" spans="2:11">
      <c r="B31" s="25">
        <v>3</v>
      </c>
      <c r="C31" s="34">
        <v>40246</v>
      </c>
      <c r="D31" s="26" t="s">
        <v>157</v>
      </c>
      <c r="E31" s="12"/>
      <c r="F31" s="9">
        <v>67500</v>
      </c>
      <c r="G31" s="7">
        <f t="shared" si="4"/>
        <v>7178211</v>
      </c>
      <c r="H31" s="10"/>
    </row>
    <row r="32" spans="2:11">
      <c r="B32" s="25"/>
      <c r="C32" s="34"/>
      <c r="D32" s="101" t="s">
        <v>208</v>
      </c>
      <c r="E32" s="12">
        <v>175000</v>
      </c>
      <c r="F32" s="9"/>
      <c r="G32" s="7">
        <f t="shared" si="4"/>
        <v>7353211</v>
      </c>
      <c r="H32" s="10"/>
    </row>
    <row r="33" spans="2:11">
      <c r="B33" s="25">
        <v>4</v>
      </c>
      <c r="C33" s="34">
        <v>40252</v>
      </c>
      <c r="D33" s="26" t="s">
        <v>149</v>
      </c>
      <c r="E33" s="12"/>
      <c r="F33" s="9">
        <v>10000</v>
      </c>
      <c r="G33" s="7">
        <f t="shared" si="4"/>
        <v>7343211</v>
      </c>
      <c r="H33" s="10"/>
    </row>
    <row r="34" spans="2:11">
      <c r="B34" s="25"/>
      <c r="C34" s="34"/>
      <c r="D34" s="26" t="s">
        <v>165</v>
      </c>
      <c r="E34" s="12"/>
      <c r="F34" s="9">
        <v>200000</v>
      </c>
      <c r="G34" s="7">
        <f t="shared" si="4"/>
        <v>7143211</v>
      </c>
      <c r="H34" s="10"/>
      <c r="J34" s="102" t="s">
        <v>163</v>
      </c>
    </row>
    <row r="35" spans="2:11">
      <c r="B35" s="25">
        <v>5</v>
      </c>
      <c r="C35" s="34">
        <v>40257</v>
      </c>
      <c r="D35" s="26" t="s">
        <v>158</v>
      </c>
      <c r="E35" s="12">
        <v>814</v>
      </c>
      <c r="F35" s="9"/>
      <c r="G35" s="7">
        <f t="shared" si="4"/>
        <v>7144025</v>
      </c>
      <c r="H35" s="10"/>
      <c r="J35" s="102" t="s">
        <v>159</v>
      </c>
      <c r="K35" s="112">
        <v>2</v>
      </c>
    </row>
    <row r="36" spans="2:11">
      <c r="B36" s="25"/>
      <c r="C36" s="34"/>
      <c r="D36" s="26" t="s">
        <v>210</v>
      </c>
      <c r="E36" s="12">
        <v>508</v>
      </c>
      <c r="F36" s="9"/>
      <c r="G36" s="7">
        <f t="shared" si="4"/>
        <v>7144533</v>
      </c>
      <c r="H36" s="10"/>
    </row>
    <row r="37" spans="2:11">
      <c r="B37" s="25">
        <v>6</v>
      </c>
      <c r="C37" s="34">
        <v>40260</v>
      </c>
      <c r="D37" s="26" t="s">
        <v>62</v>
      </c>
      <c r="E37" s="12"/>
      <c r="F37" s="9">
        <v>122900</v>
      </c>
      <c r="G37" s="7">
        <f t="shared" si="4"/>
        <v>7021633</v>
      </c>
      <c r="H37" s="10"/>
      <c r="J37" s="102" t="s">
        <v>160</v>
      </c>
      <c r="K37" s="112">
        <v>2</v>
      </c>
    </row>
    <row r="38" spans="2:11">
      <c r="B38" s="25"/>
      <c r="C38" s="34"/>
      <c r="D38" s="26" t="s">
        <v>166</v>
      </c>
      <c r="E38" s="12"/>
      <c r="F38" s="9">
        <v>92820</v>
      </c>
      <c r="G38" s="7">
        <f t="shared" si="4"/>
        <v>6928813</v>
      </c>
      <c r="H38" s="10"/>
      <c r="J38" s="102" t="s">
        <v>161</v>
      </c>
      <c r="K38" s="112">
        <v>2</v>
      </c>
    </row>
    <row r="39" spans="2:11">
      <c r="B39" s="25"/>
      <c r="C39" s="34"/>
      <c r="D39" s="26" t="s">
        <v>167</v>
      </c>
      <c r="E39" s="12"/>
      <c r="F39" s="9">
        <v>60000</v>
      </c>
      <c r="G39" s="7">
        <f t="shared" si="4"/>
        <v>6868813</v>
      </c>
      <c r="H39" s="10"/>
      <c r="J39" s="102" t="s">
        <v>162</v>
      </c>
      <c r="K39" s="112">
        <v>1</v>
      </c>
    </row>
    <row r="40" spans="2:11">
      <c r="B40" s="25"/>
      <c r="C40" s="34"/>
      <c r="D40" s="26" t="s">
        <v>168</v>
      </c>
      <c r="E40" s="12"/>
      <c r="F40" s="9">
        <v>200000</v>
      </c>
      <c r="G40" s="7">
        <f t="shared" si="3"/>
        <v>6668813</v>
      </c>
      <c r="H40" s="10"/>
      <c r="J40" s="102">
        <v>175000</v>
      </c>
      <c r="K40" s="117">
        <f>SUM(K35:K39)</f>
        <v>7</v>
      </c>
    </row>
    <row r="41" spans="2:11">
      <c r="B41" s="25"/>
      <c r="C41" s="34"/>
      <c r="D41" s="98" t="s">
        <v>185</v>
      </c>
      <c r="E41" s="12"/>
      <c r="F41" s="9">
        <v>1050000</v>
      </c>
      <c r="G41" s="7">
        <f t="shared" si="3"/>
        <v>5618813</v>
      </c>
      <c r="H41" s="10"/>
      <c r="J41" s="129" t="s">
        <v>164</v>
      </c>
    </row>
    <row r="42" spans="2:11">
      <c r="B42" s="25">
        <v>8</v>
      </c>
      <c r="C42" s="34">
        <v>40263</v>
      </c>
      <c r="D42" s="26" t="s">
        <v>176</v>
      </c>
      <c r="E42" s="12"/>
      <c r="F42" s="9">
        <v>12000</v>
      </c>
      <c r="G42" s="7">
        <f t="shared" si="3"/>
        <v>5606813</v>
      </c>
      <c r="H42" s="10"/>
      <c r="J42" s="129" t="s">
        <v>212</v>
      </c>
    </row>
    <row r="43" spans="2:11">
      <c r="B43" s="25">
        <v>9</v>
      </c>
      <c r="C43" s="34">
        <v>40267</v>
      </c>
      <c r="D43" s="26" t="s">
        <v>177</v>
      </c>
      <c r="E43" s="12"/>
      <c r="F43" s="9">
        <v>50000</v>
      </c>
      <c r="G43" s="7">
        <f t="shared" si="3"/>
        <v>5556813</v>
      </c>
      <c r="H43" s="10"/>
    </row>
    <row r="44" spans="2:11">
      <c r="B44" s="25"/>
      <c r="C44" s="34"/>
      <c r="D44" s="26" t="s">
        <v>180</v>
      </c>
      <c r="E44" s="12"/>
      <c r="F44" s="9">
        <v>20000</v>
      </c>
      <c r="G44" s="7">
        <f t="shared" si="3"/>
        <v>5536813</v>
      </c>
      <c r="H44" s="10"/>
      <c r="J44" s="128" t="s">
        <v>216</v>
      </c>
      <c r="K44" s="113">
        <v>204290</v>
      </c>
    </row>
    <row r="45" spans="2:11">
      <c r="B45" s="25">
        <v>10</v>
      </c>
      <c r="C45" s="34">
        <v>40268</v>
      </c>
      <c r="D45" s="26" t="s">
        <v>178</v>
      </c>
      <c r="E45" s="12"/>
      <c r="F45" s="9">
        <v>38000</v>
      </c>
      <c r="G45" s="7">
        <f t="shared" si="3"/>
        <v>5498813</v>
      </c>
      <c r="H45" s="10"/>
      <c r="J45" s="128">
        <v>133</v>
      </c>
      <c r="K45" s="113">
        <v>1615045</v>
      </c>
    </row>
    <row r="46" spans="2:11">
      <c r="B46" s="25"/>
      <c r="C46" s="34"/>
      <c r="D46" s="26" t="s">
        <v>179</v>
      </c>
      <c r="E46" s="12"/>
      <c r="F46" s="9">
        <v>55000</v>
      </c>
      <c r="G46" s="7">
        <f t="shared" si="3"/>
        <v>5443813</v>
      </c>
      <c r="H46" s="10"/>
      <c r="J46" s="128">
        <v>540</v>
      </c>
      <c r="K46" s="113">
        <v>2412035</v>
      </c>
    </row>
    <row r="47" spans="2:11">
      <c r="B47" s="13"/>
      <c r="C47" s="35"/>
      <c r="D47" s="14"/>
      <c r="E47" s="15"/>
      <c r="F47" s="16"/>
      <c r="G47" s="85">
        <v>5443813</v>
      </c>
      <c r="H47" s="17"/>
      <c r="J47" s="128"/>
      <c r="K47" s="115" t="e">
        <f>#REF!-G47</f>
        <v>#REF!</v>
      </c>
    </row>
    <row r="48" spans="2:11">
      <c r="B48" s="21">
        <v>1</v>
      </c>
      <c r="C48" s="36">
        <v>40274</v>
      </c>
      <c r="D48" s="22" t="s">
        <v>181</v>
      </c>
      <c r="E48" s="12"/>
      <c r="F48" s="9">
        <v>214500</v>
      </c>
      <c r="G48" s="7">
        <f>G47+E48-F48</f>
        <v>5229313</v>
      </c>
      <c r="H48" s="10"/>
    </row>
    <row r="49" spans="2:8">
      <c r="B49" s="21">
        <v>2</v>
      </c>
      <c r="C49" s="36">
        <v>40275</v>
      </c>
      <c r="D49" s="22" t="s">
        <v>175</v>
      </c>
      <c r="E49" s="12"/>
      <c r="F49" s="9">
        <v>14000</v>
      </c>
      <c r="G49" s="7">
        <f t="shared" ref="G49:G50" si="5">G48+E49-F49</f>
        <v>5215313</v>
      </c>
      <c r="H49" s="10"/>
    </row>
    <row r="50" spans="2:8">
      <c r="B50" s="21">
        <v>3</v>
      </c>
      <c r="C50" s="36"/>
      <c r="D50" s="22" t="s">
        <v>182</v>
      </c>
      <c r="E50" s="12">
        <v>20000000</v>
      </c>
      <c r="F50" s="9"/>
      <c r="G50" s="7">
        <f t="shared" si="5"/>
        <v>25215313</v>
      </c>
      <c r="H50" s="10" t="s">
        <v>284</v>
      </c>
    </row>
    <row r="51" spans="2:8">
      <c r="B51" s="21"/>
      <c r="C51" s="36"/>
      <c r="D51" s="22" t="s">
        <v>183</v>
      </c>
      <c r="E51" s="12"/>
      <c r="F51" s="9">
        <v>5645680</v>
      </c>
      <c r="G51" s="7">
        <f t="shared" ref="G51:G58" si="6">G50-F51+E51</f>
        <v>19569633</v>
      </c>
      <c r="H51" s="10" t="s">
        <v>285</v>
      </c>
    </row>
    <row r="52" spans="2:8">
      <c r="B52" s="21"/>
      <c r="C52" s="36"/>
      <c r="D52" s="22" t="s">
        <v>184</v>
      </c>
      <c r="E52" s="12"/>
      <c r="F52" s="9">
        <v>7500</v>
      </c>
      <c r="G52" s="7">
        <f t="shared" si="6"/>
        <v>19562133</v>
      </c>
      <c r="H52" s="10"/>
    </row>
    <row r="53" spans="2:8">
      <c r="B53" s="21">
        <v>4</v>
      </c>
      <c r="C53" s="36">
        <v>40276</v>
      </c>
      <c r="D53" s="103" t="s">
        <v>186</v>
      </c>
      <c r="E53" s="12"/>
      <c r="F53" s="9">
        <v>1050000</v>
      </c>
      <c r="G53" s="7">
        <f>G52-F53+E53</f>
        <v>18512133</v>
      </c>
      <c r="H53" s="10"/>
    </row>
    <row r="54" spans="2:8">
      <c r="B54" s="21"/>
      <c r="C54" s="36">
        <v>40280</v>
      </c>
      <c r="D54" s="135" t="s">
        <v>283</v>
      </c>
      <c r="E54" s="12"/>
      <c r="F54" s="9">
        <v>4259</v>
      </c>
      <c r="G54" s="7">
        <f t="shared" ref="G54:G55" si="7">G53-F54+E54</f>
        <v>18507874</v>
      </c>
      <c r="H54" s="10"/>
    </row>
    <row r="55" spans="2:8">
      <c r="B55" s="21">
        <v>5</v>
      </c>
      <c r="C55" s="36">
        <v>40283</v>
      </c>
      <c r="D55" s="22" t="s">
        <v>188</v>
      </c>
      <c r="E55" s="12"/>
      <c r="F55" s="9">
        <v>57600</v>
      </c>
      <c r="G55" s="7">
        <f t="shared" si="7"/>
        <v>18450274</v>
      </c>
      <c r="H55" s="10" t="s">
        <v>170</v>
      </c>
    </row>
    <row r="56" spans="2:8">
      <c r="B56" s="21">
        <v>6</v>
      </c>
      <c r="C56" s="36">
        <v>40286</v>
      </c>
      <c r="D56" s="22" t="s">
        <v>189</v>
      </c>
      <c r="E56" s="12"/>
      <c r="F56" s="9">
        <v>45000</v>
      </c>
      <c r="G56" s="7">
        <f t="shared" si="6"/>
        <v>18405274</v>
      </c>
      <c r="H56" s="10"/>
    </row>
    <row r="57" spans="2:8">
      <c r="B57" s="21">
        <v>7</v>
      </c>
      <c r="C57" s="36">
        <v>40289</v>
      </c>
      <c r="D57" s="22" t="s">
        <v>229</v>
      </c>
      <c r="E57" s="12"/>
      <c r="F57" s="9">
        <v>950</v>
      </c>
      <c r="G57" s="7">
        <f t="shared" si="6"/>
        <v>18404324</v>
      </c>
      <c r="H57" s="10"/>
    </row>
    <row r="58" spans="2:8">
      <c r="B58" s="21">
        <v>8</v>
      </c>
      <c r="C58" s="36">
        <v>40297</v>
      </c>
      <c r="D58" s="22" t="s">
        <v>190</v>
      </c>
      <c r="E58" s="12"/>
      <c r="F58" s="9">
        <v>36380</v>
      </c>
      <c r="G58" s="7">
        <f t="shared" si="6"/>
        <v>18367944</v>
      </c>
      <c r="H58" s="10" t="s">
        <v>191</v>
      </c>
    </row>
    <row r="59" spans="2:8">
      <c r="B59" s="13"/>
      <c r="C59" s="35"/>
      <c r="D59" s="14"/>
      <c r="E59" s="15"/>
      <c r="F59" s="16"/>
      <c r="G59" s="85">
        <v>18367944</v>
      </c>
      <c r="H59" s="17"/>
    </row>
    <row r="60" spans="2:8">
      <c r="B60" s="54">
        <v>1</v>
      </c>
      <c r="C60" s="55">
        <v>40301</v>
      </c>
      <c r="D60" s="26" t="s">
        <v>192</v>
      </c>
      <c r="E60" s="50"/>
      <c r="F60" s="51">
        <v>32900</v>
      </c>
      <c r="G60" s="52">
        <f t="shared" ref="G60:G107" si="8">G59-F60+E60</f>
        <v>18335044</v>
      </c>
      <c r="H60" s="56"/>
    </row>
    <row r="61" spans="2:8">
      <c r="B61" s="54"/>
      <c r="C61" s="55"/>
      <c r="D61" s="57" t="s">
        <v>193</v>
      </c>
      <c r="E61" s="50"/>
      <c r="F61" s="51">
        <v>18600</v>
      </c>
      <c r="G61" s="52">
        <f t="shared" si="8"/>
        <v>18316444</v>
      </c>
      <c r="H61" s="56"/>
    </row>
    <row r="62" spans="2:8">
      <c r="B62" s="25">
        <v>2</v>
      </c>
      <c r="C62" s="34">
        <v>40303</v>
      </c>
      <c r="D62" s="26" t="s">
        <v>221</v>
      </c>
      <c r="E62" s="12"/>
      <c r="F62" s="9">
        <v>120000</v>
      </c>
      <c r="G62" s="52">
        <f t="shared" si="8"/>
        <v>18196444</v>
      </c>
      <c r="H62" s="53"/>
    </row>
    <row r="63" spans="2:8">
      <c r="B63" s="25"/>
      <c r="C63" s="34"/>
      <c r="D63" s="26" t="s">
        <v>222</v>
      </c>
      <c r="E63" s="12"/>
      <c r="F63" s="9">
        <v>22600</v>
      </c>
      <c r="G63" s="52">
        <f t="shared" si="8"/>
        <v>18173844</v>
      </c>
      <c r="H63" s="53"/>
    </row>
    <row r="64" spans="2:8">
      <c r="B64" s="25">
        <v>3</v>
      </c>
      <c r="C64" s="34">
        <v>40307</v>
      </c>
      <c r="D64" s="26" t="s">
        <v>223</v>
      </c>
      <c r="E64" s="12"/>
      <c r="F64" s="9">
        <v>123500</v>
      </c>
      <c r="G64" s="52">
        <f t="shared" si="8"/>
        <v>18050344</v>
      </c>
      <c r="H64" s="53"/>
    </row>
    <row r="65" spans="2:8">
      <c r="B65" s="25">
        <v>4</v>
      </c>
      <c r="C65" s="34">
        <v>40308</v>
      </c>
      <c r="D65" s="26" t="s">
        <v>194</v>
      </c>
      <c r="E65" s="12"/>
      <c r="F65" s="9">
        <v>500000</v>
      </c>
      <c r="G65" s="52">
        <f>G64-F65+E65</f>
        <v>17550344</v>
      </c>
      <c r="H65" s="53"/>
    </row>
    <row r="66" spans="2:8">
      <c r="B66" s="25">
        <v>5</v>
      </c>
      <c r="C66" s="34">
        <v>40309</v>
      </c>
      <c r="D66" s="26" t="s">
        <v>249</v>
      </c>
      <c r="E66" s="12"/>
      <c r="F66" s="9">
        <v>60000</v>
      </c>
      <c r="G66" s="52">
        <f t="shared" si="8"/>
        <v>17490344</v>
      </c>
      <c r="H66" s="53"/>
    </row>
    <row r="67" spans="2:8">
      <c r="B67" s="25"/>
      <c r="C67" s="34"/>
      <c r="D67" s="26" t="s">
        <v>224</v>
      </c>
      <c r="E67" s="12"/>
      <c r="F67" s="9">
        <v>10500</v>
      </c>
      <c r="G67" s="52">
        <f t="shared" si="8"/>
        <v>17479844</v>
      </c>
      <c r="H67" s="53"/>
    </row>
    <row r="68" spans="2:8">
      <c r="B68" s="25"/>
      <c r="C68" s="34"/>
      <c r="D68" s="26" t="s">
        <v>225</v>
      </c>
      <c r="E68" s="12"/>
      <c r="F68" s="9">
        <v>22600</v>
      </c>
      <c r="G68" s="52">
        <f t="shared" si="8"/>
        <v>17457244</v>
      </c>
      <c r="H68" s="53"/>
    </row>
    <row r="69" spans="2:8">
      <c r="B69" s="25"/>
      <c r="C69" s="34"/>
      <c r="D69" s="26" t="s">
        <v>226</v>
      </c>
      <c r="E69" s="12"/>
      <c r="F69" s="9">
        <v>21500</v>
      </c>
      <c r="G69" s="52">
        <f t="shared" si="8"/>
        <v>17435744</v>
      </c>
      <c r="H69" s="53"/>
    </row>
    <row r="70" spans="2:8">
      <c r="B70" s="25"/>
      <c r="C70" s="34"/>
      <c r="D70" s="26" t="s">
        <v>231</v>
      </c>
      <c r="E70" s="12"/>
      <c r="F70" s="9">
        <v>84000</v>
      </c>
      <c r="G70" s="52">
        <f t="shared" si="8"/>
        <v>17351744</v>
      </c>
      <c r="H70" s="53"/>
    </row>
    <row r="71" spans="2:8">
      <c r="B71" s="25"/>
      <c r="C71" s="34"/>
      <c r="D71" s="26" t="s">
        <v>230</v>
      </c>
      <c r="E71" s="12"/>
      <c r="F71" s="9">
        <v>13000</v>
      </c>
      <c r="G71" s="52">
        <f t="shared" si="8"/>
        <v>17338744</v>
      </c>
      <c r="H71" s="53"/>
    </row>
    <row r="72" spans="2:8">
      <c r="B72" s="25">
        <v>6</v>
      </c>
      <c r="C72" s="34">
        <v>40310</v>
      </c>
      <c r="D72" s="26" t="s">
        <v>243</v>
      </c>
      <c r="E72" s="12"/>
      <c r="F72" s="9">
        <v>271000</v>
      </c>
      <c r="G72" s="52">
        <f t="shared" si="8"/>
        <v>17067744</v>
      </c>
      <c r="H72" s="53"/>
    </row>
    <row r="73" spans="2:8">
      <c r="B73" s="25"/>
      <c r="C73" s="34"/>
      <c r="D73" s="26" t="s">
        <v>244</v>
      </c>
      <c r="E73" s="12"/>
      <c r="F73" s="9">
        <v>214500</v>
      </c>
      <c r="G73" s="52">
        <f t="shared" si="8"/>
        <v>16853244</v>
      </c>
      <c r="H73" s="53"/>
    </row>
    <row r="74" spans="2:8">
      <c r="B74" s="25">
        <v>7</v>
      </c>
      <c r="C74" s="34">
        <v>40312</v>
      </c>
      <c r="D74" s="26" t="s">
        <v>227</v>
      </c>
      <c r="E74" s="12"/>
      <c r="F74" s="9">
        <v>40000</v>
      </c>
      <c r="G74" s="52">
        <f t="shared" si="8"/>
        <v>16813244</v>
      </c>
      <c r="H74" s="53"/>
    </row>
    <row r="75" spans="2:8">
      <c r="B75" s="25"/>
      <c r="C75" s="34"/>
      <c r="D75" s="26" t="s">
        <v>235</v>
      </c>
      <c r="E75" s="12"/>
      <c r="F75" s="9">
        <v>26860</v>
      </c>
      <c r="G75" s="52">
        <f t="shared" si="8"/>
        <v>16786384</v>
      </c>
      <c r="H75" s="53"/>
    </row>
    <row r="76" spans="2:8">
      <c r="B76" s="25"/>
      <c r="C76" s="34"/>
      <c r="D76" s="26" t="s">
        <v>232</v>
      </c>
      <c r="E76" s="12"/>
      <c r="F76" s="9">
        <v>4000</v>
      </c>
      <c r="G76" s="52">
        <f t="shared" si="8"/>
        <v>16782384</v>
      </c>
      <c r="H76" s="53"/>
    </row>
    <row r="77" spans="2:8">
      <c r="B77" s="25"/>
      <c r="C77" s="34"/>
      <c r="D77" s="26" t="s">
        <v>233</v>
      </c>
      <c r="E77" s="12"/>
      <c r="F77" s="9">
        <v>9900</v>
      </c>
      <c r="G77" s="52">
        <f t="shared" si="8"/>
        <v>16772484</v>
      </c>
      <c r="H77" s="53"/>
    </row>
    <row r="78" spans="2:8">
      <c r="B78" s="25"/>
      <c r="C78" s="34"/>
      <c r="D78" s="26" t="s">
        <v>228</v>
      </c>
      <c r="E78" s="12"/>
      <c r="F78" s="9">
        <v>42000</v>
      </c>
      <c r="G78" s="52">
        <f t="shared" si="8"/>
        <v>16730484</v>
      </c>
      <c r="H78" s="53"/>
    </row>
    <row r="79" spans="2:8">
      <c r="B79" s="25">
        <v>8</v>
      </c>
      <c r="C79" s="34">
        <v>40313</v>
      </c>
      <c r="D79" s="27" t="s">
        <v>236</v>
      </c>
      <c r="E79" s="12">
        <v>510000</v>
      </c>
      <c r="F79" s="9"/>
      <c r="G79" s="52">
        <f t="shared" si="8"/>
        <v>17240484</v>
      </c>
      <c r="H79" s="53"/>
    </row>
    <row r="80" spans="2:8">
      <c r="B80" s="25"/>
      <c r="C80" s="34"/>
      <c r="D80" s="27" t="s">
        <v>242</v>
      </c>
      <c r="E80" s="12">
        <v>748000</v>
      </c>
      <c r="F80" s="9"/>
      <c r="G80" s="52">
        <f t="shared" si="8"/>
        <v>17988484</v>
      </c>
      <c r="H80" s="53"/>
    </row>
    <row r="81" spans="2:8">
      <c r="B81" s="25"/>
      <c r="C81" s="34"/>
      <c r="D81" s="27" t="s">
        <v>238</v>
      </c>
      <c r="E81" s="12">
        <v>28000</v>
      </c>
      <c r="F81" s="9"/>
      <c r="G81" s="52">
        <f t="shared" si="8"/>
        <v>18016484</v>
      </c>
      <c r="H81" s="53"/>
    </row>
    <row r="82" spans="2:8">
      <c r="B82" s="25"/>
      <c r="C82" s="34"/>
      <c r="D82" s="27" t="s">
        <v>240</v>
      </c>
      <c r="E82" s="12">
        <v>150000</v>
      </c>
      <c r="F82" s="9"/>
      <c r="G82" s="52">
        <f t="shared" si="8"/>
        <v>18166484</v>
      </c>
      <c r="H82" s="53"/>
    </row>
    <row r="83" spans="2:8">
      <c r="B83" s="25"/>
      <c r="C83" s="34"/>
      <c r="D83" s="27" t="s">
        <v>237</v>
      </c>
      <c r="E83" s="12">
        <v>968000</v>
      </c>
      <c r="F83" s="9"/>
      <c r="G83" s="52">
        <f t="shared" si="8"/>
        <v>19134484</v>
      </c>
      <c r="H83" s="53"/>
    </row>
    <row r="84" spans="2:8">
      <c r="B84" s="25"/>
      <c r="C84" s="34"/>
      <c r="D84" s="27" t="s">
        <v>239</v>
      </c>
      <c r="E84" s="12">
        <v>42000</v>
      </c>
      <c r="F84" s="9"/>
      <c r="G84" s="52">
        <f t="shared" si="8"/>
        <v>19176484</v>
      </c>
      <c r="H84" s="53"/>
    </row>
    <row r="85" spans="2:8">
      <c r="B85" s="25"/>
      <c r="C85" s="34"/>
      <c r="D85" s="26" t="s">
        <v>241</v>
      </c>
      <c r="E85" s="12"/>
      <c r="F85" s="9">
        <v>56000</v>
      </c>
      <c r="G85" s="52">
        <f t="shared" si="8"/>
        <v>19120484</v>
      </c>
      <c r="H85" s="53"/>
    </row>
    <row r="86" spans="2:8">
      <c r="B86" s="25"/>
      <c r="C86" s="34"/>
      <c r="D86" s="26" t="s">
        <v>247</v>
      </c>
      <c r="E86" s="12"/>
      <c r="F86" s="9">
        <v>870860</v>
      </c>
      <c r="G86" s="52">
        <f t="shared" si="8"/>
        <v>18249624</v>
      </c>
      <c r="H86" s="53"/>
    </row>
    <row r="87" spans="2:8">
      <c r="B87" s="25"/>
      <c r="C87" s="34"/>
      <c r="D87" s="26" t="s">
        <v>248</v>
      </c>
      <c r="E87" s="12"/>
      <c r="F87" s="9">
        <v>91800</v>
      </c>
      <c r="G87" s="52">
        <f t="shared" si="8"/>
        <v>18157824</v>
      </c>
      <c r="H87" s="53"/>
    </row>
    <row r="88" spans="2:8">
      <c r="B88" s="25">
        <v>9</v>
      </c>
      <c r="C88" s="34">
        <v>40314</v>
      </c>
      <c r="D88" s="26" t="s">
        <v>234</v>
      </c>
      <c r="E88" s="12"/>
      <c r="F88" s="9">
        <v>14100</v>
      </c>
      <c r="G88" s="52">
        <f t="shared" si="8"/>
        <v>18143724</v>
      </c>
      <c r="H88" s="53"/>
    </row>
    <row r="89" spans="2:8">
      <c r="B89" s="25">
        <v>10</v>
      </c>
      <c r="C89" s="34">
        <v>40318</v>
      </c>
      <c r="D89" s="26" t="s">
        <v>245</v>
      </c>
      <c r="E89" s="12"/>
      <c r="F89" s="9">
        <v>50000</v>
      </c>
      <c r="G89" s="52">
        <f t="shared" si="8"/>
        <v>18093724</v>
      </c>
      <c r="H89" s="53"/>
    </row>
    <row r="90" spans="2:8">
      <c r="B90" s="25">
        <v>11</v>
      </c>
      <c r="C90" s="34">
        <v>40326</v>
      </c>
      <c r="D90" s="26" t="s">
        <v>246</v>
      </c>
      <c r="E90" s="12"/>
      <c r="F90" s="9">
        <v>19500</v>
      </c>
      <c r="G90" s="52">
        <f t="shared" si="8"/>
        <v>18074224</v>
      </c>
      <c r="H90" s="53"/>
    </row>
    <row r="91" spans="2:8">
      <c r="B91" s="13"/>
      <c r="C91" s="35"/>
      <c r="D91" s="14"/>
      <c r="E91" s="15"/>
      <c r="F91" s="16"/>
      <c r="G91" s="85">
        <v>18074224</v>
      </c>
      <c r="H91" s="17"/>
    </row>
    <row r="92" spans="2:8">
      <c r="B92" s="21"/>
      <c r="C92" s="36">
        <v>40333</v>
      </c>
      <c r="D92" s="22" t="s">
        <v>286</v>
      </c>
      <c r="E92" s="12"/>
      <c r="F92" s="9">
        <v>124186</v>
      </c>
      <c r="G92" s="52">
        <f>G90-F92+E92</f>
        <v>17950038</v>
      </c>
      <c r="H92" s="53"/>
    </row>
    <row r="93" spans="2:8">
      <c r="B93" s="21"/>
      <c r="C93" s="36"/>
      <c r="D93" s="22" t="s">
        <v>184</v>
      </c>
      <c r="E93" s="12"/>
      <c r="F93" s="9">
        <v>13800</v>
      </c>
      <c r="G93" s="52">
        <f t="shared" si="8"/>
        <v>17936238</v>
      </c>
      <c r="H93" s="53"/>
    </row>
    <row r="94" spans="2:8">
      <c r="B94" s="21"/>
      <c r="C94" s="36"/>
      <c r="D94" s="22" t="s">
        <v>283</v>
      </c>
      <c r="E94" s="12"/>
      <c r="F94" s="9">
        <v>30170</v>
      </c>
      <c r="G94" s="52">
        <f t="shared" si="8"/>
        <v>17906068</v>
      </c>
      <c r="H94" s="53"/>
    </row>
    <row r="95" spans="2:8">
      <c r="B95" s="21"/>
      <c r="C95" s="36">
        <v>40338</v>
      </c>
      <c r="D95" s="22" t="s">
        <v>250</v>
      </c>
      <c r="E95" s="12"/>
      <c r="F95" s="9">
        <v>105000</v>
      </c>
      <c r="G95" s="52">
        <f t="shared" si="8"/>
        <v>17801068</v>
      </c>
      <c r="H95" s="53"/>
    </row>
    <row r="96" spans="2:8">
      <c r="B96" s="21"/>
      <c r="C96" s="36">
        <v>40342</v>
      </c>
      <c r="D96" s="126" t="s">
        <v>255</v>
      </c>
      <c r="E96" s="12"/>
      <c r="F96" s="9">
        <v>44000</v>
      </c>
      <c r="G96" s="52">
        <f t="shared" si="8"/>
        <v>17757068</v>
      </c>
      <c r="H96" s="53"/>
    </row>
    <row r="97" spans="2:10">
      <c r="B97" s="21"/>
      <c r="C97" s="36"/>
      <c r="D97" s="126" t="s">
        <v>256</v>
      </c>
      <c r="E97" s="12"/>
      <c r="F97" s="9"/>
      <c r="G97" s="52">
        <f t="shared" si="8"/>
        <v>17757068</v>
      </c>
      <c r="H97" s="53"/>
    </row>
    <row r="98" spans="2:10">
      <c r="B98" s="21"/>
      <c r="C98" s="36"/>
      <c r="D98" s="22" t="s">
        <v>254</v>
      </c>
      <c r="E98" s="12"/>
      <c r="F98" s="9">
        <v>207460</v>
      </c>
      <c r="G98" s="52">
        <f t="shared" si="8"/>
        <v>17549608</v>
      </c>
      <c r="H98" s="53"/>
    </row>
    <row r="99" spans="2:10">
      <c r="B99" s="21"/>
      <c r="C99" s="36">
        <v>40344</v>
      </c>
      <c r="D99" s="22" t="s">
        <v>280</v>
      </c>
      <c r="E99" s="12"/>
      <c r="F99" s="9">
        <v>27930</v>
      </c>
      <c r="G99" s="52">
        <f t="shared" si="8"/>
        <v>17521678</v>
      </c>
      <c r="H99" s="53"/>
    </row>
    <row r="100" spans="2:10">
      <c r="B100" s="21"/>
      <c r="C100" s="36">
        <v>40348</v>
      </c>
      <c r="D100" s="22" t="s">
        <v>251</v>
      </c>
      <c r="E100" s="12">
        <v>168</v>
      </c>
      <c r="F100" s="9"/>
      <c r="G100" s="52">
        <f t="shared" si="8"/>
        <v>17521846</v>
      </c>
      <c r="H100" s="53"/>
    </row>
    <row r="101" spans="2:10">
      <c r="B101" s="21"/>
      <c r="C101" s="124"/>
      <c r="D101" s="22" t="s">
        <v>251</v>
      </c>
      <c r="E101" s="50">
        <v>509</v>
      </c>
      <c r="F101" s="51"/>
      <c r="G101" s="52">
        <f t="shared" si="8"/>
        <v>17522355</v>
      </c>
      <c r="H101" s="56"/>
    </row>
    <row r="102" spans="2:10">
      <c r="B102" s="21"/>
      <c r="C102" s="124">
        <v>40351</v>
      </c>
      <c r="D102" s="22" t="s">
        <v>281</v>
      </c>
      <c r="E102" s="50"/>
      <c r="F102" s="51">
        <v>14300</v>
      </c>
      <c r="G102" s="52">
        <f t="shared" si="8"/>
        <v>17508055</v>
      </c>
      <c r="H102" s="56" t="s">
        <v>282</v>
      </c>
    </row>
    <row r="103" spans="2:10">
      <c r="B103" s="21"/>
      <c r="C103" s="124"/>
      <c r="D103" s="22" t="s">
        <v>252</v>
      </c>
      <c r="E103" s="50"/>
      <c r="F103" s="51">
        <v>5000</v>
      </c>
      <c r="G103" s="52">
        <f t="shared" si="8"/>
        <v>17503055</v>
      </c>
      <c r="H103" s="56"/>
    </row>
    <row r="104" spans="2:10">
      <c r="B104" s="21"/>
      <c r="C104" s="124">
        <v>40357</v>
      </c>
      <c r="D104" s="125" t="s">
        <v>279</v>
      </c>
      <c r="E104" s="50"/>
      <c r="F104" s="51">
        <v>1030000</v>
      </c>
      <c r="G104" s="52">
        <f t="shared" si="8"/>
        <v>16473055</v>
      </c>
      <c r="H104" s="56" t="s">
        <v>273</v>
      </c>
    </row>
    <row r="105" spans="2:10">
      <c r="B105" s="21"/>
      <c r="C105" s="124"/>
      <c r="D105" s="125" t="s">
        <v>277</v>
      </c>
      <c r="E105" s="50"/>
      <c r="F105" s="51">
        <v>14400</v>
      </c>
      <c r="G105" s="52">
        <f t="shared" si="8"/>
        <v>16458655</v>
      </c>
      <c r="H105" s="56"/>
    </row>
    <row r="106" spans="2:10">
      <c r="B106" s="21"/>
      <c r="C106" s="124"/>
      <c r="D106" s="125" t="s">
        <v>278</v>
      </c>
      <c r="E106" s="50"/>
      <c r="F106" s="51">
        <v>301000</v>
      </c>
      <c r="G106" s="52">
        <f t="shared" si="8"/>
        <v>16157655</v>
      </c>
      <c r="H106" s="56"/>
    </row>
    <row r="107" spans="2:10" ht="12" thickBot="1">
      <c r="B107" s="58"/>
      <c r="C107" s="59"/>
      <c r="D107" s="60"/>
      <c r="E107" s="61"/>
      <c r="F107" s="62"/>
      <c r="G107" s="84">
        <f t="shared" si="8"/>
        <v>16157655</v>
      </c>
      <c r="H107" s="63"/>
    </row>
    <row r="108" spans="2:10">
      <c r="B108" s="25"/>
      <c r="C108" s="34"/>
      <c r="D108" s="26"/>
      <c r="E108" s="12"/>
      <c r="F108" s="9">
        <v>0</v>
      </c>
      <c r="G108" s="123">
        <f>G107+E108-F108</f>
        <v>16157655</v>
      </c>
      <c r="H108" s="53"/>
      <c r="J108" s="130" t="s">
        <v>272</v>
      </c>
    </row>
    <row r="109" spans="2:10">
      <c r="B109" s="25"/>
      <c r="C109" s="34">
        <v>40362</v>
      </c>
      <c r="D109" s="26" t="s">
        <v>258</v>
      </c>
      <c r="E109" s="12"/>
      <c r="F109" s="9">
        <v>1770000</v>
      </c>
      <c r="G109" s="52">
        <f>G108+E109-F109</f>
        <v>14387655</v>
      </c>
      <c r="H109" s="53"/>
      <c r="J109" s="102" t="s">
        <v>264</v>
      </c>
    </row>
    <row r="110" spans="2:10">
      <c r="B110" s="25"/>
      <c r="C110" s="34">
        <v>40364</v>
      </c>
      <c r="D110" s="26" t="s">
        <v>275</v>
      </c>
      <c r="E110" s="12"/>
      <c r="F110" s="9">
        <v>21500</v>
      </c>
      <c r="G110" s="52">
        <f t="shared" ref="G110:G124" si="9">G109+E110-F110</f>
        <v>14366155</v>
      </c>
      <c r="H110" s="53"/>
      <c r="J110" s="130">
        <f>30*80000</f>
        <v>2400000</v>
      </c>
    </row>
    <row r="111" spans="2:10">
      <c r="B111" s="25"/>
      <c r="C111" s="34">
        <v>40365</v>
      </c>
      <c r="D111" s="26" t="s">
        <v>276</v>
      </c>
      <c r="E111" s="12"/>
      <c r="F111" s="9">
        <v>161700</v>
      </c>
      <c r="G111" s="52">
        <f t="shared" si="9"/>
        <v>14204455</v>
      </c>
      <c r="H111" s="53"/>
      <c r="J111" s="102" t="s">
        <v>265</v>
      </c>
    </row>
    <row r="112" spans="2:10">
      <c r="B112" s="25"/>
      <c r="C112" s="34">
        <v>40367</v>
      </c>
      <c r="D112" s="26" t="s">
        <v>261</v>
      </c>
      <c r="E112" s="12"/>
      <c r="F112" s="9">
        <v>16600</v>
      </c>
      <c r="G112" s="52">
        <f>G111+E112-F112</f>
        <v>14187855</v>
      </c>
      <c r="H112" s="53"/>
    </row>
    <row r="113" spans="2:10">
      <c r="B113" s="25"/>
      <c r="C113" s="34"/>
      <c r="D113" s="26" t="s">
        <v>262</v>
      </c>
      <c r="E113" s="12"/>
      <c r="F113" s="9">
        <v>25000</v>
      </c>
      <c r="G113" s="52">
        <f t="shared" si="9"/>
        <v>14162855</v>
      </c>
      <c r="H113" s="53"/>
      <c r="J113" s="130">
        <f>11*50000</f>
        <v>550000</v>
      </c>
    </row>
    <row r="114" spans="2:10">
      <c r="B114" s="25"/>
      <c r="C114" s="34">
        <v>40368</v>
      </c>
      <c r="D114" s="26" t="s">
        <v>257</v>
      </c>
      <c r="E114" s="12"/>
      <c r="F114" s="9">
        <v>15000</v>
      </c>
      <c r="G114" s="52">
        <f t="shared" si="9"/>
        <v>14147855</v>
      </c>
      <c r="H114" s="53"/>
      <c r="J114" s="1" t="s">
        <v>267</v>
      </c>
    </row>
    <row r="115" spans="2:10">
      <c r="B115" s="25"/>
      <c r="C115" s="34"/>
      <c r="D115" s="26" t="s">
        <v>274</v>
      </c>
      <c r="E115" s="12"/>
      <c r="F115" s="9">
        <v>1200</v>
      </c>
      <c r="G115" s="52">
        <f t="shared" si="9"/>
        <v>14146655</v>
      </c>
      <c r="H115" s="53"/>
      <c r="J115" s="133">
        <f>J110+J113</f>
        <v>2950000</v>
      </c>
    </row>
    <row r="116" spans="2:10">
      <c r="B116" s="25"/>
      <c r="C116" s="34">
        <v>40369</v>
      </c>
      <c r="D116" s="26" t="s">
        <v>259</v>
      </c>
      <c r="E116" s="12"/>
      <c r="F116" s="9">
        <v>900000</v>
      </c>
      <c r="G116" s="52">
        <f t="shared" si="9"/>
        <v>13246655</v>
      </c>
      <c r="H116" s="53"/>
      <c r="J116" s="131" t="s">
        <v>266</v>
      </c>
    </row>
    <row r="117" spans="2:10">
      <c r="B117" s="25"/>
      <c r="C117" s="55"/>
      <c r="D117" s="26" t="s">
        <v>260</v>
      </c>
      <c r="E117" s="50"/>
      <c r="F117" s="51">
        <v>7600</v>
      </c>
      <c r="G117" s="52">
        <f t="shared" si="9"/>
        <v>13239055</v>
      </c>
      <c r="H117" s="56"/>
      <c r="J117" s="132">
        <v>3030000</v>
      </c>
    </row>
    <row r="118" spans="2:10">
      <c r="B118" s="25"/>
      <c r="C118" s="55">
        <v>40373</v>
      </c>
      <c r="D118" s="127" t="s">
        <v>263</v>
      </c>
      <c r="E118" s="50"/>
      <c r="F118" s="51">
        <v>214500</v>
      </c>
      <c r="G118" s="52">
        <f t="shared" si="9"/>
        <v>13024555</v>
      </c>
      <c r="H118" s="56"/>
      <c r="J118" s="102" t="s">
        <v>268</v>
      </c>
    </row>
    <row r="119" spans="2:10">
      <c r="B119" s="25"/>
      <c r="C119" s="55"/>
      <c r="D119" s="26" t="s">
        <v>253</v>
      </c>
      <c r="E119" s="50"/>
      <c r="F119" s="51">
        <v>214500</v>
      </c>
      <c r="G119" s="52">
        <f t="shared" si="9"/>
        <v>12810055</v>
      </c>
      <c r="H119" s="56"/>
      <c r="J119" s="129">
        <v>80000</v>
      </c>
    </row>
    <row r="120" spans="2:10">
      <c r="B120" s="25"/>
      <c r="C120" s="55"/>
      <c r="D120" s="26"/>
      <c r="E120" s="50"/>
      <c r="F120" s="51"/>
      <c r="G120" s="52">
        <f t="shared" si="9"/>
        <v>12810055</v>
      </c>
      <c r="H120" s="56"/>
      <c r="J120" s="134"/>
    </row>
    <row r="121" spans="2:10">
      <c r="B121" s="25"/>
      <c r="C121" s="55"/>
      <c r="D121" s="57"/>
      <c r="E121" s="50"/>
      <c r="F121" s="51"/>
      <c r="G121" s="52">
        <f t="shared" si="9"/>
        <v>12810055</v>
      </c>
      <c r="H121" s="56"/>
      <c r="J121" s="130" t="s">
        <v>269</v>
      </c>
    </row>
    <row r="122" spans="2:10">
      <c r="B122" s="25"/>
      <c r="C122" s="55"/>
      <c r="D122" s="57"/>
      <c r="E122" s="50"/>
      <c r="F122" s="51"/>
      <c r="G122" s="52">
        <f t="shared" si="9"/>
        <v>12810055</v>
      </c>
      <c r="H122" s="56"/>
      <c r="J122" s="129">
        <v>301000</v>
      </c>
    </row>
    <row r="123" spans="2:10">
      <c r="B123" s="25"/>
      <c r="C123" s="55"/>
      <c r="D123" s="57"/>
      <c r="E123" s="50"/>
      <c r="F123" s="51"/>
      <c r="G123" s="52">
        <f t="shared" si="9"/>
        <v>12810055</v>
      </c>
      <c r="H123" s="56"/>
      <c r="J123" s="102" t="s">
        <v>270</v>
      </c>
    </row>
    <row r="124" spans="2:10">
      <c r="B124" s="25"/>
      <c r="C124" s="55"/>
      <c r="D124" s="57"/>
      <c r="E124" s="50"/>
      <c r="F124" s="51"/>
      <c r="G124" s="52">
        <f t="shared" si="9"/>
        <v>12810055</v>
      </c>
      <c r="H124" s="56"/>
      <c r="J124" s="133">
        <f>41*7000</f>
        <v>287000</v>
      </c>
    </row>
    <row r="125" spans="2:10" ht="12" thickBot="1">
      <c r="B125" s="58"/>
      <c r="C125" s="59"/>
      <c r="D125" s="60"/>
      <c r="E125" s="61"/>
      <c r="F125" s="62"/>
      <c r="G125" s="84">
        <f t="shared" ref="G125" si="10">G124-F125+E125</f>
        <v>12810055</v>
      </c>
      <c r="H125" s="63"/>
      <c r="J125" s="102" t="s">
        <v>271</v>
      </c>
    </row>
    <row r="126" spans="2:10">
      <c r="B126" s="25"/>
      <c r="C126" s="34"/>
      <c r="D126" s="26"/>
      <c r="E126" s="12"/>
      <c r="F126" s="9"/>
      <c r="G126" s="123"/>
      <c r="H126" s="53"/>
      <c r="J126" s="132">
        <v>14000</v>
      </c>
    </row>
    <row r="127" spans="2:10">
      <c r="B127" s="25"/>
      <c r="C127" s="34"/>
      <c r="D127" s="26"/>
      <c r="E127" s="12"/>
      <c r="F127" s="9"/>
      <c r="G127" s="52"/>
      <c r="H127" s="53"/>
    </row>
    <row r="128" spans="2:10">
      <c r="B128" s="25"/>
      <c r="C128" s="34"/>
      <c r="D128" s="26"/>
      <c r="E128" s="12"/>
      <c r="F128" s="9"/>
      <c r="G128" s="52"/>
      <c r="H128" s="53"/>
    </row>
    <row r="129" spans="2:11">
      <c r="B129" s="25"/>
      <c r="C129" s="34"/>
      <c r="D129" s="26"/>
      <c r="E129" s="12"/>
      <c r="F129" s="9"/>
      <c r="G129" s="52"/>
      <c r="H129" s="53"/>
      <c r="J129" s="102">
        <v>14150000</v>
      </c>
    </row>
    <row r="130" spans="2:11">
      <c r="B130" s="25"/>
      <c r="C130" s="34"/>
      <c r="D130" s="26"/>
      <c r="E130" s="12"/>
      <c r="F130" s="9"/>
      <c r="G130" s="52"/>
      <c r="H130" s="53"/>
      <c r="J130" s="102">
        <f>20000000-5849464</f>
        <v>14150536</v>
      </c>
    </row>
    <row r="131" spans="2:11">
      <c r="B131" s="25"/>
      <c r="C131" s="34"/>
      <c r="D131" s="26"/>
      <c r="E131" s="12"/>
      <c r="F131" s="9"/>
      <c r="G131" s="52"/>
      <c r="H131" s="53"/>
      <c r="J131" s="102">
        <f>14150000-1770000-90000</f>
        <v>12290000</v>
      </c>
    </row>
    <row r="132" spans="2:11">
      <c r="B132" s="25"/>
      <c r="C132" s="34"/>
      <c r="D132" s="26"/>
      <c r="E132" s="12"/>
      <c r="F132" s="9"/>
      <c r="G132" s="52"/>
      <c r="H132" s="53"/>
    </row>
    <row r="133" spans="2:11">
      <c r="B133" s="25"/>
      <c r="C133" s="55"/>
      <c r="D133" s="26"/>
      <c r="E133" s="50"/>
      <c r="F133" s="51"/>
      <c r="G133" s="52"/>
      <c r="H133" s="56"/>
    </row>
    <row r="134" spans="2:11">
      <c r="B134" s="25"/>
      <c r="C134" s="55"/>
      <c r="D134" s="26"/>
      <c r="E134" s="50"/>
      <c r="F134" s="51"/>
      <c r="G134" s="52"/>
      <c r="H134" s="56"/>
    </row>
    <row r="135" spans="2:11">
      <c r="B135" s="25"/>
      <c r="C135" s="55"/>
      <c r="D135" s="26"/>
      <c r="E135" s="50"/>
      <c r="F135" s="51"/>
      <c r="G135" s="52"/>
      <c r="H135" s="56"/>
    </row>
    <row r="136" spans="2:11">
      <c r="B136" s="25"/>
      <c r="C136" s="55"/>
      <c r="D136" s="57"/>
      <c r="E136" s="50"/>
      <c r="F136" s="51"/>
      <c r="G136" s="52"/>
      <c r="H136" s="56"/>
    </row>
    <row r="137" spans="2:11">
      <c r="B137" s="25"/>
      <c r="C137" s="55"/>
      <c r="D137" s="57"/>
      <c r="E137" s="50"/>
      <c r="F137" s="51"/>
      <c r="G137" s="52"/>
      <c r="H137" s="56"/>
    </row>
    <row r="138" spans="2:11">
      <c r="B138" s="25"/>
      <c r="C138" s="55"/>
      <c r="D138" s="57"/>
      <c r="E138" s="50"/>
      <c r="F138" s="51"/>
      <c r="G138" s="52"/>
      <c r="H138" s="56"/>
    </row>
    <row r="139" spans="2:11">
      <c r="B139" s="25"/>
      <c r="C139" s="55"/>
      <c r="D139" s="57"/>
      <c r="E139" s="50"/>
      <c r="F139" s="51"/>
      <c r="G139" s="52"/>
      <c r="H139" s="56"/>
    </row>
    <row r="140" spans="2:11" ht="12" thickBot="1">
      <c r="B140" s="58"/>
      <c r="C140" s="59"/>
      <c r="D140" s="60"/>
      <c r="E140" s="61"/>
      <c r="F140" s="62"/>
      <c r="G140" s="84">
        <f t="shared" ref="G140" si="11">G139-F140+E140</f>
        <v>0</v>
      </c>
      <c r="H140" s="63"/>
    </row>
    <row r="141" spans="2:11" s="94" customFormat="1" ht="5.25" customHeight="1" thickBot="1">
      <c r="B141" s="87"/>
      <c r="C141" s="88"/>
      <c r="D141" s="89"/>
      <c r="E141" s="90"/>
      <c r="F141" s="91"/>
      <c r="G141" s="92"/>
      <c r="H141" s="93"/>
      <c r="J141" s="105"/>
      <c r="K141" s="118"/>
    </row>
    <row r="142" spans="2:11">
      <c r="B142" s="81"/>
      <c r="C142" s="82"/>
      <c r="D142" s="83"/>
      <c r="E142" s="69"/>
      <c r="F142" s="70"/>
      <c r="G142" s="86"/>
      <c r="H142" s="71"/>
    </row>
    <row r="143" spans="2:11">
      <c r="B143" s="72"/>
      <c r="C143" s="64"/>
      <c r="D143" s="65"/>
      <c r="E143" s="66"/>
      <c r="F143" s="67"/>
      <c r="G143" s="68"/>
      <c r="H143" s="73"/>
    </row>
    <row r="144" spans="2:11">
      <c r="B144" s="72"/>
      <c r="C144" s="64"/>
      <c r="D144" s="65"/>
      <c r="E144" s="66"/>
      <c r="F144" s="67"/>
      <c r="G144" s="68"/>
      <c r="H144" s="73"/>
    </row>
    <row r="145" spans="2:8">
      <c r="B145" s="72"/>
      <c r="C145" s="64"/>
      <c r="D145" s="65"/>
      <c r="E145" s="66"/>
      <c r="F145" s="67"/>
      <c r="G145" s="68"/>
      <c r="H145" s="73"/>
    </row>
    <row r="146" spans="2:8">
      <c r="B146" s="72"/>
      <c r="C146" s="64"/>
      <c r="D146" s="65"/>
      <c r="E146" s="66"/>
      <c r="F146" s="67"/>
      <c r="G146" s="68"/>
      <c r="H146" s="73"/>
    </row>
    <row r="147" spans="2:8">
      <c r="B147" s="72"/>
      <c r="C147" s="64"/>
      <c r="D147" s="65"/>
      <c r="E147" s="66"/>
      <c r="F147" s="67"/>
      <c r="G147" s="68"/>
      <c r="H147" s="73"/>
    </row>
    <row r="148" spans="2:8" ht="12" thickBot="1">
      <c r="B148" s="74"/>
      <c r="C148" s="75"/>
      <c r="D148" s="76"/>
      <c r="E148" s="77"/>
      <c r="F148" s="78"/>
      <c r="G148" s="79"/>
      <c r="H148" s="80"/>
    </row>
  </sheetData>
  <customSheetViews>
    <customSheetView guid="{02B336AA-C04D-4AFC-94DE-6EA679E97967}" showPageBreaks="1" state="hidden" topLeftCell="C7">
      <selection activeCell="D65" sqref="D65"/>
      <pageMargins left="0.08" right="0.08" top="0.21" bottom="0.75" header="0.09" footer="0.3"/>
      <pageSetup paperSize="9" orientation="portrait" horizontalDpi="300" verticalDpi="300" r:id="rId1"/>
    </customSheetView>
  </customSheetViews>
  <phoneticPr fontId="1" type="noConversion"/>
  <pageMargins left="0.08" right="0.08" top="0.21" bottom="0.75" header="0.09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3.5"/>
  <sheetData/>
  <customSheetViews>
    <customSheetView guid="{02B336AA-C04D-4AFC-94DE-6EA679E97967}" state="hidden">
      <selection activeCell="K26" sqref="K26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2009년</vt:lpstr>
      <vt:lpstr>2010년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SEC</cp:lastModifiedBy>
  <cp:lastPrinted>2010-06-04T16:41:30Z</cp:lastPrinted>
  <dcterms:created xsi:type="dcterms:W3CDTF">2009-12-30T15:13:33Z</dcterms:created>
  <dcterms:modified xsi:type="dcterms:W3CDTF">2010-07-15T18:34:34Z</dcterms:modified>
</cp:coreProperties>
</file>